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icaint-my.sharepoint.com/personal/josh_taylor_iica_int/Documents/1. Consultoria/Actividad/2026/Indicadores/"/>
    </mc:Choice>
  </mc:AlternateContent>
  <xr:revisionPtr revIDLastSave="260" documentId="11_CD433B3B9312786374375A01527C85487C937622" xr6:coauthVersionLast="47" xr6:coauthVersionMax="47" xr10:uidLastSave="{0133F598-4459-48ED-BAA7-6B540BE9D7CA}"/>
  <bookViews>
    <workbookView xWindow="-110" yWindow="-110" windowWidth="19420" windowHeight="11500" tabRatio="762" xr2:uid="{00000000-000D-0000-FFFF-FFFF00000000}"/>
  </bookViews>
  <sheets>
    <sheet name="Leer" sheetId="1" r:id="rId1"/>
    <sheet name="Indice" sheetId="2" r:id="rId2"/>
    <sheet name="Datos" sheetId="3" r:id="rId3"/>
    <sheet name="A.I" sheetId="4" r:id="rId4"/>
    <sheet name="A.II.a" sheetId="5" r:id="rId5"/>
    <sheet name="A.II.b" sheetId="6" r:id="rId6"/>
    <sheet name="A.II.c" sheetId="7" r:id="rId7"/>
    <sheet name="A.III.PA" sheetId="8" r:id="rId8"/>
    <sheet name="A.IV.POA" sheetId="9" r:id="rId9"/>
    <sheet name="A.V.a" sheetId="10" r:id="rId10"/>
    <sheet name="A.V.b" sheetId="11" r:id="rId11"/>
    <sheet name="Ref_Programas" sheetId="12" state="hidden" r:id="rId12"/>
    <sheet name="Ref_Ind_Resultado" sheetId="13" state="hidden" r:id="rId13"/>
    <sheet name="Ref_Ind_Impacto" sheetId="14" state="hidden" r:id="rId14"/>
    <sheet name="Ref_Lineas_Accion" sheetId="15" state="hidden" r:id="rId15"/>
    <sheet name="Ref_Ej_Resultado" sheetId="16" state="hidden" r:id="rId16"/>
    <sheet name="Ref_Ej_Impacto" sheetId="17" state="hidden" r:id="rId17"/>
    <sheet name="Ref_Productos" sheetId="18" state="hidden" r:id="rId18"/>
    <sheet name="Ref_Categorias" sheetId="19" state="hidden" r:id="rId19"/>
  </sheets>
  <definedNames>
    <definedName name="A.I">A.I!$A$1</definedName>
    <definedName name="ACS">A.I!$A$1</definedName>
    <definedName name="Anexo_1">A.I!$B$1</definedName>
    <definedName name="Anexo_2_a">'A.II.a'!$B$1</definedName>
    <definedName name="Anexo_2_b">'A.II.b'!$B$1</definedName>
    <definedName name="Anexo_II_a">'A.II.a'!$B$1</definedName>
    <definedName name="Anexo_II_b">'A.II.b'!$B$1</definedName>
    <definedName name="Anexo_II_c">'A.II.c'!$B$1</definedName>
    <definedName name="Anexo_III_PA">'A.III.PA'!$B$1</definedName>
    <definedName name="Anexo_IV_POA">'A.IV.POA'!$B$1</definedName>
    <definedName name="Anexo_V_a">'A.V.a'!$B$1</definedName>
    <definedName name="Anexo_V_b">'A.V.b'!$B$1</definedName>
    <definedName name="CATEGORIAS_LIST">Ref_Categorias!$A$2:$A$6</definedName>
    <definedName name="Datos">Datos!$B$1</definedName>
    <definedName name="EJ_IMPACTO_LA">Ref_Ej_Impacto!$G$2:$G$11</definedName>
    <definedName name="EJ_RESULTADO_LA">Ref_Ej_Resultado!$G$2:$G$11</definedName>
    <definedName name="IND_IMPACTO">Ref_Ind_Impacto!$B$2:$B$7</definedName>
    <definedName name="IND_RESULTADO">Ref_Ind_Resultado!$B$2:$B$7</definedName>
    <definedName name="LA_PI1">Ref_Lineas_Accion!$D$2:$D$8</definedName>
    <definedName name="LA_PI2">Ref_Lineas_Accion!$D$9:$D$13</definedName>
    <definedName name="LA_PI3">Ref_Lineas_Accion!$D$14:$D$18</definedName>
    <definedName name="LA_PI4">Ref_Lineas_Accion!$D$19:$D$20</definedName>
    <definedName name="LA_PI5">Ref_Lineas_Accion!$D$21:$D$23</definedName>
    <definedName name="LA_PI6">Ref_Lineas_Accion!$D$24:$D$26</definedName>
    <definedName name="LIBRE">Ref_Categorias!$C$2</definedName>
    <definedName name="PRODUCTOS_LIST">Ref_Productos!$A$2:$A$21</definedName>
    <definedName name="PROGRAMAS_TITULOS">Ref_Programas!$B$2:$B$7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1" l="1"/>
  <c r="D24" i="11" s="1"/>
  <c r="C23" i="11"/>
  <c r="D23" i="11" s="1"/>
  <c r="C22" i="11"/>
  <c r="D22" i="11" s="1"/>
  <c r="C21" i="11"/>
  <c r="D21" i="11" s="1"/>
  <c r="C20" i="11"/>
  <c r="D20" i="11" s="1"/>
  <c r="C19" i="11"/>
  <c r="D19" i="11" s="1"/>
  <c r="C13" i="11"/>
  <c r="D13" i="11" s="1"/>
  <c r="C12" i="11"/>
  <c r="D12" i="11" s="1"/>
  <c r="C11" i="11"/>
  <c r="D11" i="11" s="1"/>
  <c r="C10" i="11"/>
  <c r="D10" i="11" s="1"/>
  <c r="C9" i="11"/>
  <c r="D9" i="11" s="1"/>
  <c r="C8" i="11"/>
  <c r="D8" i="11" s="1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S31" i="8"/>
  <c r="S36" i="8" s="1"/>
  <c r="S41" i="8" s="1"/>
  <c r="S46" i="8" s="1"/>
  <c r="S50" i="8" s="1"/>
  <c r="G31" i="8"/>
  <c r="G36" i="8" s="1"/>
  <c r="G41" i="8" s="1"/>
  <c r="G46" i="8" s="1"/>
  <c r="G50" i="8" s="1"/>
  <c r="S26" i="8"/>
  <c r="G26" i="8"/>
  <c r="S21" i="8"/>
  <c r="G21" i="8"/>
  <c r="I25" i="7"/>
  <c r="M24" i="7"/>
  <c r="M23" i="7"/>
  <c r="M22" i="7"/>
  <c r="M10" i="7"/>
  <c r="H10" i="7"/>
  <c r="D15" i="6"/>
  <c r="D14" i="6"/>
  <c r="D13" i="6"/>
  <c r="D12" i="6"/>
  <c r="D11" i="6"/>
  <c r="D10" i="6"/>
  <c r="D9" i="6"/>
  <c r="D8" i="6"/>
  <c r="D7" i="6"/>
  <c r="C121" i="5"/>
  <c r="F121" i="5" s="1"/>
  <c r="J121" i="5" s="1"/>
  <c r="C118" i="5"/>
  <c r="C117" i="5"/>
  <c r="G116" i="5"/>
  <c r="C116" i="5"/>
  <c r="E111" i="5"/>
  <c r="F110" i="5"/>
  <c r="E15" i="6" s="1"/>
  <c r="C110" i="5"/>
  <c r="C109" i="5"/>
  <c r="F109" i="5" s="1"/>
  <c r="H107" i="5"/>
  <c r="G107" i="5"/>
  <c r="E107" i="5"/>
  <c r="D107" i="5"/>
  <c r="C107" i="5"/>
  <c r="H106" i="5"/>
  <c r="G106" i="5"/>
  <c r="E106" i="5"/>
  <c r="D106" i="5"/>
  <c r="C106" i="5"/>
  <c r="H105" i="5"/>
  <c r="G105" i="5"/>
  <c r="F105" i="5"/>
  <c r="E10" i="6" s="1"/>
  <c r="E105" i="5"/>
  <c r="D105" i="5"/>
  <c r="C105" i="5"/>
  <c r="H104" i="5"/>
  <c r="G104" i="5"/>
  <c r="G111" i="5" s="1"/>
  <c r="E104" i="5"/>
  <c r="D104" i="5"/>
  <c r="C104" i="5"/>
  <c r="H103" i="5"/>
  <c r="G103" i="5"/>
  <c r="E103" i="5"/>
  <c r="D103" i="5"/>
  <c r="C103" i="5"/>
  <c r="H102" i="5"/>
  <c r="H111" i="5" s="1"/>
  <c r="G102" i="5"/>
  <c r="E102" i="5"/>
  <c r="D102" i="5"/>
  <c r="D111" i="5" s="1"/>
  <c r="C102" i="5"/>
  <c r="I94" i="5"/>
  <c r="F94" i="5"/>
  <c r="J94" i="5" s="1"/>
  <c r="I93" i="5"/>
  <c r="J93" i="5" s="1"/>
  <c r="F93" i="5"/>
  <c r="I92" i="5"/>
  <c r="H91" i="5"/>
  <c r="H118" i="5" s="1"/>
  <c r="D91" i="5"/>
  <c r="I90" i="5"/>
  <c r="H90" i="5"/>
  <c r="G90" i="5"/>
  <c r="E90" i="5"/>
  <c r="F90" i="5" s="1"/>
  <c r="J90" i="5" s="1"/>
  <c r="D90" i="5"/>
  <c r="I89" i="5"/>
  <c r="F89" i="5"/>
  <c r="J89" i="5" s="1"/>
  <c r="I88" i="5"/>
  <c r="F88" i="5"/>
  <c r="J88" i="5" s="1"/>
  <c r="I87" i="5"/>
  <c r="F87" i="5"/>
  <c r="J87" i="5" s="1"/>
  <c r="I86" i="5"/>
  <c r="F86" i="5"/>
  <c r="J86" i="5" s="1"/>
  <c r="J85" i="5"/>
  <c r="I85" i="5"/>
  <c r="F85" i="5"/>
  <c r="I84" i="5"/>
  <c r="J84" i="5" s="1"/>
  <c r="F84" i="5"/>
  <c r="I83" i="5"/>
  <c r="F83" i="5"/>
  <c r="J83" i="5" s="1"/>
  <c r="I82" i="5"/>
  <c r="H82" i="5"/>
  <c r="G82" i="5"/>
  <c r="E82" i="5"/>
  <c r="F82" i="5" s="1"/>
  <c r="J82" i="5" s="1"/>
  <c r="D82" i="5"/>
  <c r="I81" i="5"/>
  <c r="F81" i="5"/>
  <c r="J81" i="5" s="1"/>
  <c r="I80" i="5"/>
  <c r="F80" i="5"/>
  <c r="J80" i="5" s="1"/>
  <c r="I79" i="5"/>
  <c r="F79" i="5"/>
  <c r="J79" i="5" s="1"/>
  <c r="I78" i="5"/>
  <c r="F78" i="5"/>
  <c r="J78" i="5" s="1"/>
  <c r="J77" i="5"/>
  <c r="I77" i="5"/>
  <c r="F77" i="5"/>
  <c r="I76" i="5"/>
  <c r="J76" i="5" s="1"/>
  <c r="F76" i="5"/>
  <c r="I75" i="5"/>
  <c r="F75" i="5"/>
  <c r="J75" i="5" s="1"/>
  <c r="I74" i="5"/>
  <c r="H74" i="5"/>
  <c r="G74" i="5"/>
  <c r="G91" i="5" s="1"/>
  <c r="E74" i="5"/>
  <c r="E91" i="5" s="1"/>
  <c r="E118" i="5" s="1"/>
  <c r="D74" i="5"/>
  <c r="I73" i="5"/>
  <c r="F73" i="5"/>
  <c r="J73" i="5" s="1"/>
  <c r="I72" i="5"/>
  <c r="F72" i="5"/>
  <c r="J72" i="5" s="1"/>
  <c r="I71" i="5"/>
  <c r="F71" i="5"/>
  <c r="J71" i="5" s="1"/>
  <c r="I70" i="5"/>
  <c r="F70" i="5"/>
  <c r="J70" i="5" s="1"/>
  <c r="J69" i="5"/>
  <c r="I69" i="5"/>
  <c r="F69" i="5"/>
  <c r="I68" i="5"/>
  <c r="J68" i="5" s="1"/>
  <c r="F68" i="5"/>
  <c r="I67" i="5"/>
  <c r="F67" i="5"/>
  <c r="J67" i="5" s="1"/>
  <c r="I66" i="5"/>
  <c r="J66" i="5" s="1"/>
  <c r="F66" i="5"/>
  <c r="H65" i="5"/>
  <c r="H117" i="5" s="1"/>
  <c r="D65" i="5"/>
  <c r="H64" i="5"/>
  <c r="G64" i="5"/>
  <c r="I64" i="5" s="1"/>
  <c r="E64" i="5"/>
  <c r="F64" i="5" s="1"/>
  <c r="D64" i="5"/>
  <c r="I63" i="5"/>
  <c r="F63" i="5"/>
  <c r="J63" i="5" s="1"/>
  <c r="I62" i="5"/>
  <c r="F62" i="5"/>
  <c r="J62" i="5" s="1"/>
  <c r="I61" i="5"/>
  <c r="F61" i="5"/>
  <c r="J61" i="5" s="1"/>
  <c r="I60" i="5"/>
  <c r="F60" i="5"/>
  <c r="J60" i="5" s="1"/>
  <c r="J59" i="5"/>
  <c r="I59" i="5"/>
  <c r="F59" i="5"/>
  <c r="I58" i="5"/>
  <c r="J58" i="5" s="1"/>
  <c r="F58" i="5"/>
  <c r="I57" i="5"/>
  <c r="F57" i="5"/>
  <c r="J57" i="5" s="1"/>
  <c r="H56" i="5"/>
  <c r="G56" i="5"/>
  <c r="I56" i="5" s="1"/>
  <c r="E56" i="5"/>
  <c r="F56" i="5" s="1"/>
  <c r="J56" i="5" s="1"/>
  <c r="D56" i="5"/>
  <c r="I55" i="5"/>
  <c r="F55" i="5"/>
  <c r="J55" i="5" s="1"/>
  <c r="I54" i="5"/>
  <c r="F54" i="5"/>
  <c r="J54" i="5" s="1"/>
  <c r="I53" i="5"/>
  <c r="F53" i="5"/>
  <c r="J53" i="5" s="1"/>
  <c r="I52" i="5"/>
  <c r="F52" i="5"/>
  <c r="J52" i="5" s="1"/>
  <c r="J51" i="5"/>
  <c r="I51" i="5"/>
  <c r="F51" i="5"/>
  <c r="I50" i="5"/>
  <c r="J50" i="5" s="1"/>
  <c r="F50" i="5"/>
  <c r="I49" i="5"/>
  <c r="F49" i="5"/>
  <c r="J49" i="5" s="1"/>
  <c r="H48" i="5"/>
  <c r="G48" i="5"/>
  <c r="I48" i="5" s="1"/>
  <c r="E48" i="5"/>
  <c r="E65" i="5" s="1"/>
  <c r="E117" i="5" s="1"/>
  <c r="D48" i="5"/>
  <c r="I47" i="5"/>
  <c r="F47" i="5"/>
  <c r="F107" i="5" s="1"/>
  <c r="E12" i="6" s="1"/>
  <c r="I46" i="5"/>
  <c r="F46" i="5"/>
  <c r="J46" i="5" s="1"/>
  <c r="I45" i="5"/>
  <c r="F45" i="5"/>
  <c r="J45" i="5" s="1"/>
  <c r="I44" i="5"/>
  <c r="F44" i="5"/>
  <c r="J44" i="5" s="1"/>
  <c r="J43" i="5"/>
  <c r="I43" i="5"/>
  <c r="F43" i="5"/>
  <c r="F103" i="5" s="1"/>
  <c r="E8" i="6" s="1"/>
  <c r="I42" i="5"/>
  <c r="J42" i="5" s="1"/>
  <c r="F42" i="5"/>
  <c r="I41" i="5"/>
  <c r="F41" i="5"/>
  <c r="J41" i="5" s="1"/>
  <c r="G39" i="5"/>
  <c r="I39" i="5" s="1"/>
  <c r="E39" i="5"/>
  <c r="E116" i="5" s="1"/>
  <c r="H38" i="5"/>
  <c r="I38" i="5" s="1"/>
  <c r="G38" i="5"/>
  <c r="E38" i="5"/>
  <c r="D38" i="5"/>
  <c r="F38" i="5" s="1"/>
  <c r="J38" i="5" s="1"/>
  <c r="I37" i="5"/>
  <c r="F37" i="5"/>
  <c r="J37" i="5" s="1"/>
  <c r="I36" i="5"/>
  <c r="F36" i="5"/>
  <c r="J36" i="5" s="1"/>
  <c r="I35" i="5"/>
  <c r="F35" i="5"/>
  <c r="J35" i="5" s="1"/>
  <c r="J34" i="5"/>
  <c r="I34" i="5"/>
  <c r="F34" i="5"/>
  <c r="I33" i="5"/>
  <c r="J33" i="5" s="1"/>
  <c r="F33" i="5"/>
  <c r="I32" i="5"/>
  <c r="F32" i="5"/>
  <c r="J32" i="5" s="1"/>
  <c r="I31" i="5"/>
  <c r="J31" i="5" s="1"/>
  <c r="F31" i="5"/>
  <c r="H30" i="5"/>
  <c r="I30" i="5" s="1"/>
  <c r="G30" i="5"/>
  <c r="E30" i="5"/>
  <c r="D30" i="5"/>
  <c r="F30" i="5" s="1"/>
  <c r="I29" i="5"/>
  <c r="F29" i="5"/>
  <c r="J29" i="5" s="1"/>
  <c r="I28" i="5"/>
  <c r="F28" i="5"/>
  <c r="J28" i="5" s="1"/>
  <c r="I27" i="5"/>
  <c r="F27" i="5"/>
  <c r="J27" i="5" s="1"/>
  <c r="J26" i="5"/>
  <c r="I26" i="5"/>
  <c r="F26" i="5"/>
  <c r="I25" i="5"/>
  <c r="J25" i="5" s="1"/>
  <c r="F25" i="5"/>
  <c r="I24" i="5"/>
  <c r="F24" i="5"/>
  <c r="J24" i="5" s="1"/>
  <c r="I23" i="5"/>
  <c r="J23" i="5" s="1"/>
  <c r="F23" i="5"/>
  <c r="H22" i="5"/>
  <c r="H39" i="5" s="1"/>
  <c r="H116" i="5" s="1"/>
  <c r="G22" i="5"/>
  <c r="G95" i="5" s="1"/>
  <c r="G124" i="5" s="1"/>
  <c r="E22" i="5"/>
  <c r="E95" i="5" s="1"/>
  <c r="E124" i="5" s="1"/>
  <c r="D22" i="5"/>
  <c r="F22" i="5" s="1"/>
  <c r="I21" i="5"/>
  <c r="I107" i="5" s="1"/>
  <c r="J107" i="5" s="1"/>
  <c r="F21" i="5"/>
  <c r="J21" i="5" s="1"/>
  <c r="I20" i="5"/>
  <c r="I106" i="5" s="1"/>
  <c r="F20" i="5"/>
  <c r="F106" i="5" s="1"/>
  <c r="E11" i="6" s="1"/>
  <c r="I19" i="5"/>
  <c r="I105" i="5" s="1"/>
  <c r="J105" i="5" s="1"/>
  <c r="F19" i="5"/>
  <c r="J19" i="5" s="1"/>
  <c r="J18" i="5"/>
  <c r="I18" i="5"/>
  <c r="I104" i="5" s="1"/>
  <c r="F18" i="5"/>
  <c r="F104" i="5" s="1"/>
  <c r="E9" i="6" s="1"/>
  <c r="I17" i="5"/>
  <c r="J17" i="5" s="1"/>
  <c r="F17" i="5"/>
  <c r="I16" i="5"/>
  <c r="F16" i="5"/>
  <c r="F102" i="5" s="1"/>
  <c r="H28" i="3"/>
  <c r="G11" i="17" s="1"/>
  <c r="C13" i="2"/>
  <c r="C12" i="2"/>
  <c r="C11" i="2"/>
  <c r="C9" i="2"/>
  <c r="C8" i="2"/>
  <c r="C7" i="2"/>
  <c r="C6" i="2"/>
  <c r="C5" i="2"/>
  <c r="C4" i="2"/>
  <c r="C26" i="11" l="1"/>
  <c r="D26" i="11" s="1"/>
  <c r="I91" i="5"/>
  <c r="G118" i="5"/>
  <c r="I118" i="5" s="1"/>
  <c r="J106" i="5"/>
  <c r="F91" i="5"/>
  <c r="J91" i="5" s="1"/>
  <c r="J22" i="5"/>
  <c r="E122" i="5"/>
  <c r="J64" i="5"/>
  <c r="F118" i="5"/>
  <c r="E7" i="6"/>
  <c r="D15" i="11"/>
  <c r="B3" i="11" s="1"/>
  <c r="C15" i="11"/>
  <c r="H122" i="5"/>
  <c r="F65" i="5"/>
  <c r="J30" i="5"/>
  <c r="J104" i="5"/>
  <c r="E14" i="6"/>
  <c r="J109" i="5"/>
  <c r="G65" i="5"/>
  <c r="C120" i="5"/>
  <c r="F120" i="5" s="1"/>
  <c r="J120" i="5" s="1"/>
  <c r="G8" i="16"/>
  <c r="G9" i="16"/>
  <c r="H95" i="5"/>
  <c r="H124" i="5" s="1"/>
  <c r="I22" i="5"/>
  <c r="I95" i="5" s="1"/>
  <c r="F74" i="5"/>
  <c r="J74" i="5" s="1"/>
  <c r="G10" i="16"/>
  <c r="G11" i="16"/>
  <c r="J47" i="5"/>
  <c r="D39" i="5"/>
  <c r="D118" i="5"/>
  <c r="G2" i="17"/>
  <c r="G3" i="17"/>
  <c r="F48" i="5"/>
  <c r="J48" i="5" s="1"/>
  <c r="I103" i="5"/>
  <c r="J103" i="5" s="1"/>
  <c r="J110" i="5"/>
  <c r="G4" i="17"/>
  <c r="G5" i="17"/>
  <c r="I116" i="5"/>
  <c r="G2" i="16"/>
  <c r="G6" i="17"/>
  <c r="G3" i="16"/>
  <c r="G7" i="17"/>
  <c r="J20" i="5"/>
  <c r="J16" i="5"/>
  <c r="D117" i="5"/>
  <c r="F117" i="5" s="1"/>
  <c r="G4" i="16"/>
  <c r="G8" i="17"/>
  <c r="D95" i="5"/>
  <c r="G5" i="16"/>
  <c r="G9" i="17"/>
  <c r="I102" i="5"/>
  <c r="G6" i="16"/>
  <c r="G10" i="17"/>
  <c r="G7" i="16"/>
  <c r="I111" i="5" l="1"/>
  <c r="J102" i="5"/>
  <c r="I124" i="5"/>
  <c r="F39" i="5"/>
  <c r="J39" i="5" s="1"/>
  <c r="D116" i="5"/>
  <c r="F116" i="5" s="1"/>
  <c r="C98" i="5" a="1"/>
  <c r="C98" i="5" s="1"/>
  <c r="C92" i="5" s="1"/>
  <c r="D124" i="5"/>
  <c r="G117" i="5"/>
  <c r="I65" i="5"/>
  <c r="J65" i="5" s="1"/>
  <c r="J118" i="5"/>
  <c r="I117" i="5" l="1"/>
  <c r="G122" i="5"/>
  <c r="C108" i="5"/>
  <c r="C95" i="5"/>
  <c r="F92" i="5"/>
  <c r="J116" i="5"/>
  <c r="F108" i="5" l="1"/>
  <c r="C119" i="5"/>
  <c r="C111" i="5"/>
  <c r="J92" i="5"/>
  <c r="J95" i="5" s="1"/>
  <c r="F95" i="5"/>
  <c r="C124" i="5"/>
  <c r="J117" i="5"/>
  <c r="I122" i="5"/>
  <c r="F119" i="5" l="1"/>
  <c r="C122" i="5"/>
  <c r="E13" i="6"/>
  <c r="E17" i="6" s="1"/>
  <c r="J108" i="5"/>
  <c r="J111" i="5" s="1"/>
  <c r="J124" i="5" s="1"/>
  <c r="F111" i="5"/>
  <c r="F124" i="5" s="1"/>
  <c r="J119" i="5" l="1"/>
  <c r="J122" i="5" s="1"/>
  <c r="F122" i="5"/>
</calcChain>
</file>

<file path=xl/sharedStrings.xml><?xml version="1.0" encoding="utf-8"?>
<sst xmlns="http://schemas.openxmlformats.org/spreadsheetml/2006/main" count="1464" uniqueCount="566">
  <si>
    <t>Índice</t>
  </si>
  <si>
    <t>Información básica del proyecto (debe coincidir con el documento Word)</t>
  </si>
  <si>
    <t>Anexo I</t>
  </si>
  <si>
    <t>Contactos de las Organizaciones participantes</t>
  </si>
  <si>
    <t xml:space="preserve">Anexo II </t>
  </si>
  <si>
    <t>Presupuesto detallado y consolidado</t>
  </si>
  <si>
    <t>Limites máximos admitidos por categoría de gasto</t>
  </si>
  <si>
    <t>Matriz de Resultados</t>
  </si>
  <si>
    <t>Anexo III</t>
  </si>
  <si>
    <t>Plan de Adquisiciones total del proyecto</t>
  </si>
  <si>
    <t>A.III.PA.n</t>
  </si>
  <si>
    <t>Plan de Adquisiciones total del proyecto por Organización participante (copie el PA anterior en una nueva hoja de Excel)</t>
  </si>
  <si>
    <t>Anexo IV</t>
  </si>
  <si>
    <t>Plan Operativo Annual (POA)</t>
  </si>
  <si>
    <t>id perfil:</t>
  </si>
  <si>
    <t>[completar con el código del perfil provisto inicialmente]</t>
  </si>
  <si>
    <t>Regional</t>
  </si>
  <si>
    <t>Nombre de la CT:</t>
  </si>
  <si>
    <t>Número de CT (*):</t>
  </si>
  <si>
    <t>Fecha de Autorización de CT (*):</t>
  </si>
  <si>
    <t>[País (Institución/nes)]</t>
  </si>
  <si>
    <t>etc</t>
  </si>
  <si>
    <t>Beneficiarios (países o entidades que participarán en la cooperación técnica):</t>
  </si>
  <si>
    <t>Donantes que proveerán financiamiento (*):</t>
  </si>
  <si>
    <t>Financiamiento Solicitado (en US$):</t>
  </si>
  <si>
    <t>Contrapartida Local (en US$):</t>
  </si>
  <si>
    <t>Financiamiento Total (en US$)</t>
  </si>
  <si>
    <t>Período de Ejecución (meses) (*):</t>
  </si>
  <si>
    <t>Período de Desembolso (meses) (*):</t>
  </si>
  <si>
    <t>Fecha de Inicio requerido (*):</t>
  </si>
  <si>
    <t>Programa Insignia del PMP 2025-2030:</t>
  </si>
  <si>
    <t>A continuación, debera completar cada solapa de planilla de excel con la informacion requerida</t>
  </si>
  <si>
    <t>Anexo I. Datos de las organizaciones participantes</t>
  </si>
  <si>
    <t>Agencias Co-ejecutoras</t>
  </si>
  <si>
    <t>Representante Legal</t>
  </si>
  <si>
    <t>Responsible técnico</t>
  </si>
  <si>
    <t xml:space="preserve">Nombre y Apellido: </t>
  </si>
  <si>
    <t>Cargo:</t>
  </si>
  <si>
    <t>Dirección:</t>
  </si>
  <si>
    <t>País:</t>
  </si>
  <si>
    <t>Tel.:</t>
  </si>
  <si>
    <t xml:space="preserve">Email: </t>
  </si>
  <si>
    <t>Tiempo de Dedicación (%)</t>
  </si>
  <si>
    <t>Organizaciones Asociadas</t>
  </si>
  <si>
    <t>Organización:</t>
  </si>
  <si>
    <t>Persona de contacto:</t>
  </si>
  <si>
    <t>Posición o título:</t>
  </si>
  <si>
    <t xml:space="preserve">Dirección: </t>
  </si>
  <si>
    <t>Email:</t>
  </si>
  <si>
    <t>Anexo II. Presupuesto detallado por Componentes, Actividad y Categoría de Gasto (en US$)</t>
  </si>
  <si>
    <t>Notas: (1) Utilice valores enteros, sin decimales, dentro de lo posible. Consulte a su gerencia administrativa-financiera antes de remitir este presupuesto</t>
  </si>
  <si>
    <t>(2) las contrapartidas en especie deben ser especialmente en el rubro "Consultores" que refiere en este caso al aporte de personal de planta de las instituciones participantes</t>
  </si>
  <si>
    <t>(3) El presupuesto se debe realizar por Actividad - Producto</t>
  </si>
  <si>
    <t xml:space="preserve">(4) Los Gastos de Administracion de IICA se calculan como el 8,1% de los fondos destinados a la administracion de la oficina pais. </t>
  </si>
  <si>
    <t>(5) Coloque como imprevisto una suma de entre $1.000 a $5.000 como máximo</t>
  </si>
  <si>
    <t>(6) Coloque como monto aproximado para auditoría interna en $10.000</t>
  </si>
  <si>
    <t>PRESUPUESTO AÑO 1-2-3</t>
  </si>
  <si>
    <t xml:space="preserve">RECURSOS FONTAGRO </t>
  </si>
  <si>
    <t>APORTE DE CONTRAPARTIDA</t>
  </si>
  <si>
    <t xml:space="preserve">TOTAL </t>
  </si>
  <si>
    <t>Categoría</t>
  </si>
  <si>
    <t>IICA</t>
  </si>
  <si>
    <t>Institución 1</t>
  </si>
  <si>
    <t>Institución 2</t>
  </si>
  <si>
    <t>Subtotal</t>
  </si>
  <si>
    <t>COMPONENTE 1</t>
  </si>
  <si>
    <t xml:space="preserve">   ACTIVIDAD 1.1. - Producto 1</t>
  </si>
  <si>
    <t xml:space="preserve">01. Consultores y especialistas </t>
  </si>
  <si>
    <t>02. Bienes y servicios</t>
  </si>
  <si>
    <t>03. Materiales e insumos</t>
  </si>
  <si>
    <t xml:space="preserve">04. Viajes y viáticos </t>
  </si>
  <si>
    <t>05. Capacitación</t>
  </si>
  <si>
    <t>06. Gestión del conocimiento y comunicaciones</t>
  </si>
  <si>
    <t xml:space="preserve">   ACTIVIDAD 1.2. - Producto 2</t>
  </si>
  <si>
    <t xml:space="preserve">   ACTIVIDAD 1.3. - Producto 3</t>
  </si>
  <si>
    <t>Subtotal Componente 1</t>
  </si>
  <si>
    <t>COMPONENTE 2</t>
  </si>
  <si>
    <t xml:space="preserve">   ACTIVIDAD 2.1 - Producto 4</t>
  </si>
  <si>
    <t xml:space="preserve">   ACTIVIDAD 2.2 - Producto 5</t>
  </si>
  <si>
    <t xml:space="preserve">   ACTIVIDAD 2.3 - Producto 6</t>
  </si>
  <si>
    <t>Subtotal Componente 2</t>
  </si>
  <si>
    <t>COMPONENTE 3</t>
  </si>
  <si>
    <t xml:space="preserve">   ACTIVIDAD 3.1- Producto 7</t>
  </si>
  <si>
    <t xml:space="preserve">   ACTIVIDAD 3.2- Producto 8</t>
  </si>
  <si>
    <t xml:space="preserve">   ACTIVIDAD 3.3- Producto 9</t>
  </si>
  <si>
    <t>Subtotal Componente 3</t>
  </si>
  <si>
    <t>07. Gastos Administrativos</t>
  </si>
  <si>
    <t>08. Imprevistos</t>
  </si>
  <si>
    <t>09. Auditoría Externa</t>
  </si>
  <si>
    <t>TOTAL</t>
  </si>
  <si>
    <t>Estimación Fees IICA (8,1%)</t>
  </si>
  <si>
    <t>Recursos financiados por:</t>
  </si>
  <si>
    <t xml:space="preserve">FONTAGRO </t>
  </si>
  <si>
    <t xml:space="preserve">CONTRAPARTIDA (5) </t>
  </si>
  <si>
    <t xml:space="preserve">Subtotal </t>
  </si>
  <si>
    <t xml:space="preserve">01. Consultores </t>
  </si>
  <si>
    <t xml:space="preserve">05. Capacitación </t>
  </si>
  <si>
    <t xml:space="preserve">06. Gestión del conocimiento y comunicaciones </t>
  </si>
  <si>
    <t xml:space="preserve">09. Auditoria Externa </t>
  </si>
  <si>
    <t>Total</t>
  </si>
  <si>
    <t>Componente 1</t>
  </si>
  <si>
    <t>Componente 2</t>
  </si>
  <si>
    <t>Componente 3</t>
  </si>
  <si>
    <t xml:space="preserve">09. Auditoría Externa </t>
  </si>
  <si>
    <t>CTRL</t>
  </si>
  <si>
    <t>Anexo II. Estimación de Montos Máximos</t>
  </si>
  <si>
    <t>Monto Total (US$)</t>
  </si>
  <si>
    <t>[colocar el monto que financia FONTAGRO]</t>
  </si>
  <si>
    <t>Categoria de Gasto</t>
  </si>
  <si>
    <t>Hasta:</t>
  </si>
  <si>
    <t>Máximo Admitido</t>
  </si>
  <si>
    <t>Máximo de su Proyecto</t>
  </si>
  <si>
    <t>01. Consultores y Especialistas</t>
  </si>
  <si>
    <t>02. Bienes y Servicios</t>
  </si>
  <si>
    <t>03. Materiales e Insumos</t>
  </si>
  <si>
    <t>04. Viajes y Viáticos</t>
  </si>
  <si>
    <t>06. Gestión del Conocimiento y Comunicaciones</t>
  </si>
  <si>
    <t>09. Auditoria</t>
  </si>
  <si>
    <t>Componentes</t>
  </si>
  <si>
    <t>Producto</t>
  </si>
  <si>
    <t>P</t>
  </si>
  <si>
    <t>Año 1</t>
  </si>
  <si>
    <t>Año 2</t>
  </si>
  <si>
    <t>Año 3</t>
  </si>
  <si>
    <t>Año 4</t>
  </si>
  <si>
    <t>Fin</t>
  </si>
  <si>
    <t>Costo Total</t>
  </si>
  <si>
    <t xml:space="preserve">COMPONENTE 1. </t>
  </si>
  <si>
    <t>Producto 1</t>
  </si>
  <si>
    <t>Producto 2</t>
  </si>
  <si>
    <t>Producto 3</t>
  </si>
  <si>
    <t xml:space="preserve">COMPONENTE 2. </t>
  </si>
  <si>
    <t>Producto 4</t>
  </si>
  <si>
    <t>Producto 5</t>
  </si>
  <si>
    <t xml:space="preserve">COMPONENTE 3. </t>
  </si>
  <si>
    <t>Producto 6</t>
  </si>
  <si>
    <t>Producto 7</t>
  </si>
  <si>
    <t>Producto 8</t>
  </si>
  <si>
    <t>Otros Costos</t>
  </si>
  <si>
    <t>Gastos Administrativos IICA (8,1%)</t>
  </si>
  <si>
    <t>Viene del Presupuesto Detallado</t>
  </si>
  <si>
    <t>Imprevistos</t>
  </si>
  <si>
    <t>Auditoria</t>
  </si>
  <si>
    <t xml:space="preserve">==&gt; el total debe ser la suma del monto a solicitar a FONTAGRO unicamente, </t>
  </si>
  <si>
    <t>y por tanto coincidir con el presupuesto detallado y consolidado.</t>
  </si>
  <si>
    <t>Verifique las sumas y controles de totales</t>
  </si>
  <si>
    <t>El total de cada año debe coincidir con la solicitud</t>
  </si>
  <si>
    <t>Anexo III. Plan de Adquisiciones (PA)</t>
  </si>
  <si>
    <t>PLAN DE ADQUISICIONES TOTAL</t>
  </si>
  <si>
    <t>Número del Proyecto:</t>
  </si>
  <si>
    <t>Período del Plan:</t>
  </si>
  <si>
    <t>LP</t>
  </si>
  <si>
    <t>Componente</t>
  </si>
  <si>
    <t>Actividad</t>
  </si>
  <si>
    <t>Descripción del gasto</t>
  </si>
  <si>
    <t>Organización, país</t>
  </si>
  <si>
    <t>Costo (US$)</t>
  </si>
  <si>
    <t>Método de Adquisición (2)</t>
  </si>
  <si>
    <t>Comentarios</t>
  </si>
  <si>
    <t>SCC</t>
  </si>
  <si>
    <t>Método de Adquisición</t>
  </si>
  <si>
    <t>SBMC</t>
  </si>
  <si>
    <t>I</t>
  </si>
  <si>
    <t>Consultor para la Actividad 1.1</t>
  </si>
  <si>
    <t>CCIN</t>
  </si>
  <si>
    <t>II</t>
  </si>
  <si>
    <t>Consultor para la Actividad 2.1</t>
  </si>
  <si>
    <t>CP</t>
  </si>
  <si>
    <t>III</t>
  </si>
  <si>
    <t>Consultor para la Actividad 3.3</t>
  </si>
  <si>
    <t>Subtotal Consultores</t>
  </si>
  <si>
    <t>SBC</t>
  </si>
  <si>
    <t>SN</t>
  </si>
  <si>
    <t>Subtotal Bienes</t>
  </si>
  <si>
    <t>Ex Post</t>
  </si>
  <si>
    <t>Ex Ante</t>
  </si>
  <si>
    <t>Subtotal Servicios</t>
  </si>
  <si>
    <t>Materiales e Insumos</t>
  </si>
  <si>
    <t>Gastos Administrativos</t>
  </si>
  <si>
    <t>viene del presupuesto</t>
  </si>
  <si>
    <t>Auditoría Interna</t>
  </si>
  <si>
    <t>Preparado por:</t>
  </si>
  <si>
    <t>Anexo IV. Plan Operativo Anual (POA)</t>
  </si>
  <si>
    <t>Año  I</t>
  </si>
  <si>
    <t>Año  II</t>
  </si>
  <si>
    <t>Año  III</t>
  </si>
  <si>
    <t>Año IV</t>
  </si>
  <si>
    <t>Sitios</t>
  </si>
  <si>
    <t>Observaciones</t>
  </si>
  <si>
    <t>IV</t>
  </si>
  <si>
    <t>Actividad 1.1</t>
  </si>
  <si>
    <t>[señalar con X]</t>
  </si>
  <si>
    <t>[Institucion, Pais]</t>
  </si>
  <si>
    <t>Actividad 1.2</t>
  </si>
  <si>
    <t>X</t>
  </si>
  <si>
    <t>Categoría de indicador</t>
  </si>
  <si>
    <t>Indicador</t>
  </si>
  <si>
    <t>Meta / valor comprometido</t>
  </si>
  <si>
    <t>Unidad</t>
  </si>
  <si>
    <t>Indicador corporativo de resultado</t>
  </si>
  <si>
    <t>Número de tecnologías avanzadas y validadas, salto de TRL</t>
  </si>
  <si>
    <t>2 tecnologías validadas</t>
  </si>
  <si>
    <t># tecnologías</t>
  </si>
  <si>
    <t>← fila de EJEMPLO: edítela o bórrela</t>
  </si>
  <si>
    <t>A. Indicadores corporativos de RESULTADO — deben estar TODOS cubiertos por al menos un producto</t>
  </si>
  <si>
    <t># Productos que lo reportan</t>
  </si>
  <si>
    <t>¿Cubierto?</t>
  </si>
  <si>
    <t>Número de publicaciones científicas y/o registros de propiedad</t>
  </si>
  <si>
    <t>Número de destinatarios beneficiados</t>
  </si>
  <si>
    <t>Número de personal científico-técnico capacitado</t>
  </si>
  <si>
    <t>Número de productos de diseminación tecnológica</t>
  </si>
  <si>
    <t>Número de ensayos y/o pilotos implementados y validados</t>
  </si>
  <si>
    <t>Indicadores de resultado cubiertos:</t>
  </si>
  <si>
    <t>B. Indicadores corporativos de IMPACTO — deben estar cubiertos al menos 3 de los 6</t>
  </si>
  <si>
    <t>¿Usado?</t>
  </si>
  <si>
    <t>Incremento en productividad</t>
  </si>
  <si>
    <t>Mayor precio</t>
  </si>
  <si>
    <t>Reducción de costo</t>
  </si>
  <si>
    <t>Reducción de impacto ambiental</t>
  </si>
  <si>
    <t>Impacto social favorable</t>
  </si>
  <si>
    <t>Incremento de superficie o número de productores que adoptan la tecnología</t>
  </si>
  <si>
    <t>Indicadores de impacto distintos usados:</t>
  </si>
  <si>
    <t>ID</t>
  </si>
  <si>
    <t>Título</t>
  </si>
  <si>
    <t>Objetivo específico</t>
  </si>
  <si>
    <t>PI1</t>
  </si>
  <si>
    <t>Transformación de sistemas de cultivos resilientes y carbono neutros</t>
  </si>
  <si>
    <t>Impulsar el desarrollo, validación y adopción de innovaciones tecnológicas que aumenten la productividad de manera sostenible, reduzcan la huella ambiental, fortalezcan la resiliencia climática, optimicen la captura de carbono y promuevan la conservación de la biodiversidad y el uso eficiente de los recursos en sistemas agrícolas diversificados, regenerativos y carbono-neutros de ALC, articulando redes de investigación, validación en fincas y esquemas de escalamiento que garanticen el acceso equitativo a la innovación.</t>
  </si>
  <si>
    <t>PI2</t>
  </si>
  <si>
    <t>Transformación de los sistemas ganaderos y de proteína animal: eficiencia productiva con menor huella ambiental</t>
  </si>
  <si>
    <t>Desarrollar e implementar innovaciones tecnológicas y de gestión que fortalezcan la productividad, la estabilidad forrajera, la eficiencia reproductiva y sanitaria, y la adaptación al cambio climático en sistemas ganaderos y de proteína animal, reduciendo las emisiones de gases de efecto invernadero, mejorando el bienestar animal y el acceso a mercados diferenciados, e incorporando procesos de digitalización, equidad de género y relevo generacional en la transformación sostenible del sector.</t>
  </si>
  <si>
    <t>PI3</t>
  </si>
  <si>
    <t>Impacto 2030: escalamiento efectivo de la I+D+i mediante nuevos modelos de extensión, transferencia tecnológica y alianzas público-privadas</t>
  </si>
  <si>
    <t>Fortalecer el escalamiento de la I+D+i en ALC mediante nuevos modelos de extensión inteligente y alianzas público-privadas, integrando inteligencia artificial, ciencia de datos y plataformas colaborativas que promuevan la adopción masiva de innovaciones, la validación en territorio y la generación de bienes públicos regionales para sistemas agroalimentarios más sostenibles.</t>
  </si>
  <si>
    <t>PI4</t>
  </si>
  <si>
    <t>Revolución digital en la agricultura: robótica e inteligencia artificial para la innovación regional</t>
  </si>
  <si>
    <t>Impulsar la transformación digital de los sistemas agroalimentarios de América Latina y el Caribe mediante el financiamiento y articulación de pilotos, plataformas y redes de innovación en robótica, inteligencia artificial y agricultura de precisión, promoviendo la co-creación de soluciones tecnológicas escalables y adaptadas a los contextos regionales, con el fin de aumentar la productividad, optimizar el uso de recursos, reducir pérdidas y riesgos climáticos, y consolidar a FONTAGRO como referente regional en digitalización agrícola con impacto social, económico y ambiental.</t>
  </si>
  <si>
    <t>PI5</t>
  </si>
  <si>
    <t>La canasta alimentaria del futuro: diversificación y aprovechamiento de la biodiversidad para una nutrición sostenible</t>
  </si>
  <si>
    <t>Impulsar la diversificación de la canasta alimentaria en América Latina y el Caribe mediante la investigación, valorización y escalamiento de la biodiversidad regional, integrando ciencia, tecnología, saberes ancestrales y el enfoque One Health para desarrollar alimentos innovadores, nutritivos y sostenibles. El programa busca fortalecer simultáneamente la seguridad alimentaria, la salud humana, animal y ambiental, generar valor agregado en las cadenas productivas, promover la identidad cultural y facilitar el acceso de productores y emprendedores a mercados diferenciados, posicionando a la región como líder global en alimentos del futuro.</t>
  </si>
  <si>
    <t>PI6</t>
  </si>
  <si>
    <t>Ciencia para el diseño de políticas basadas en evidencia</t>
  </si>
  <si>
    <t>Fortalecer la capacidad de América Latina y el Caribe para diseñar e implementar políticas agroalimentarias basadas en evidencia científica, mediante la sistematización de resultados de innovación, el desarrollo de estudios de caso y policy labs, la creación de observatorios y plataformas digitales de datos, y la promoción de alianzas público-privadas y con bancos de desarrollo, con el fin de generar marcos regulatorios y presupuestarios más efectivos, sostenibles y escalables frente a los desafíos climáticos, productivos y de seguridad alimentaria.</t>
  </si>
  <si>
    <t>R1</t>
  </si>
  <si>
    <t>R2</t>
  </si>
  <si>
    <t>R3</t>
  </si>
  <si>
    <t>R4</t>
  </si>
  <si>
    <t>R5</t>
  </si>
  <si>
    <t>R6</t>
  </si>
  <si>
    <t>I1</t>
  </si>
  <si>
    <t>I2</t>
  </si>
  <si>
    <t>I3</t>
  </si>
  <si>
    <t>I4</t>
  </si>
  <si>
    <t>I5</t>
  </si>
  <si>
    <t>I6</t>
  </si>
  <si>
    <t>Programa ID</t>
  </si>
  <si>
    <t>Programa Insignia</t>
  </si>
  <si>
    <t>Línea de Acción ID</t>
  </si>
  <si>
    <t>Línea de Acción</t>
  </si>
  <si>
    <t>PI1-L1</t>
  </si>
  <si>
    <t>Innovación genética en cultivos estratégicos</t>
  </si>
  <si>
    <t>PI1-L2</t>
  </si>
  <si>
    <t>Biodiversidad para el mejoramiento de cultivos</t>
  </si>
  <si>
    <t>PI1-L3</t>
  </si>
  <si>
    <t>Innovación en manejo sostenible de cultivos</t>
  </si>
  <si>
    <t>PI1-L4</t>
  </si>
  <si>
    <t>Bioinsumos para cultivos más productivos y resilientes</t>
  </si>
  <si>
    <t>PI1-L5</t>
  </si>
  <si>
    <t>Agricultura urbana y periurbana resiliente</t>
  </si>
  <si>
    <t>PI1-L6</t>
  </si>
  <si>
    <t>Tecnologías para optimizar el control de plagas, enfermedades y malezas</t>
  </si>
  <si>
    <t>PI1-L7</t>
  </si>
  <si>
    <t>Nueva generación de insumos agrícolas</t>
  </si>
  <si>
    <t>PI2-L1</t>
  </si>
  <si>
    <t>Mejoramiento genético animal</t>
  </si>
  <si>
    <t>PI2-L2</t>
  </si>
  <si>
    <t>Tecnologías de manejo para sistemas ganaderos</t>
  </si>
  <si>
    <t>PI2-L3</t>
  </si>
  <si>
    <t>Manejo integral de plagas y enfermedades ganaderas</t>
  </si>
  <si>
    <t>PI2-L4</t>
  </si>
  <si>
    <t>Bienestar animal como pilar de sostenibilidad productiva</t>
  </si>
  <si>
    <t>PI2-L5</t>
  </si>
  <si>
    <t>Mejoramiento sostenible de recursos forrajeros</t>
  </si>
  <si>
    <t>PI3-L1</t>
  </si>
  <si>
    <t>Plataformas de extensión innovadoras</t>
  </si>
  <si>
    <t>PI3-L2</t>
  </si>
  <si>
    <t>Modelos predictivos para la toma de decisiones</t>
  </si>
  <si>
    <t>PI3-L3</t>
  </si>
  <si>
    <t>Spinoffs y startups para el escalamiento territorial</t>
  </si>
  <si>
    <t>PI3-L4</t>
  </si>
  <si>
    <t>Acceso a soluciones digitales adaptadas a contextos con limitaciones de conectividad</t>
  </si>
  <si>
    <t>PI3-L5</t>
  </si>
  <si>
    <t>Vidrieras tecnológicas en INIAs y campos de productores</t>
  </si>
  <si>
    <t>PI4-L1</t>
  </si>
  <si>
    <t>Robótica para mejorar la eficiencia de sistemas productivos</t>
  </si>
  <si>
    <t>PI4-L2</t>
  </si>
  <si>
    <t>Inteligencia artificial para la toma de decisiones</t>
  </si>
  <si>
    <t>PI5-L1</t>
  </si>
  <si>
    <t>Investigación, rescate y escalamiento de cultivos nativos y saberes ancestrales</t>
  </si>
  <si>
    <t>PI5-L2</t>
  </si>
  <si>
    <t>Biofortificación, funcionalidad y biotecnología para diversificar dietas y mercados sostenibles</t>
  </si>
  <si>
    <t>PI5-L3</t>
  </si>
  <si>
    <t>Plataforma regional de alimentos del futuro</t>
  </si>
  <si>
    <t>PI6-L1</t>
  </si>
  <si>
    <t>Estudios de caso y laboratorios de recomendaciones de política basados en evidencia científica</t>
  </si>
  <si>
    <t>PI6-L2</t>
  </si>
  <si>
    <t>Sistema regional de monitoreo y observatorio de políticas agroalimentarias</t>
  </si>
  <si>
    <t>PI6-L3</t>
  </si>
  <si>
    <t>Plataforma digital de evidencia y foros de transferencia de conocimiento</t>
  </si>
  <si>
    <t>Ejemplo de Resultado</t>
  </si>
  <si>
    <t>Filtrado (línea de acción seleccionada)</t>
  </si>
  <si>
    <t>Número de genotipos validados con características deseables.</t>
  </si>
  <si>
    <t>Magnitud de la ganancia genética.</t>
  </si>
  <si>
    <t>Número de redes de validación y caracterización de genotipo por ambiente.</t>
  </si>
  <si>
    <t>Precisión de la predicción de ganancia genética a partir de modelos predictivos.</t>
  </si>
  <si>
    <t>Número y diversidad de recursos genéticos identificados, caracterizados y conservados.</t>
  </si>
  <si>
    <t>Número y distribución ambiental de bancos de germoplasma.</t>
  </si>
  <si>
    <t>Nuevas metodologías de conservación.</t>
  </si>
  <si>
    <t>Plataformas digitales de acceso a los materiales.</t>
  </si>
  <si>
    <t>Número y eficacia de tecnologías de manejo agronómico validadas.</t>
  </si>
  <si>
    <t>Identificación de limitantes al desempeño de sistemas agrícolas.</t>
  </si>
  <si>
    <t>Número de modelos de respuesta de los cultivos al manejo o a las variaciones ambientales.</t>
  </si>
  <si>
    <t>Número de prototipos o paquetes tecnológicos de manejo generados.</t>
  </si>
  <si>
    <t>Número de bioinsumos validados promisorios para ser escalados.</t>
  </si>
  <si>
    <t>Respuesta de la efectividad de bioinsumos a diferentes condiciones ambientales.</t>
  </si>
  <si>
    <t>Resultados de la interacción entre bioinsumos.</t>
  </si>
  <si>
    <t>Mejora genética de bioinsumos.</t>
  </si>
  <si>
    <t>Respuesta de cultivos hortofrutícolas a condiciones de manejo y de control ambiental.</t>
  </si>
  <si>
    <t>Cuantificación de eficiencias energéticas de sistemas hortícolas alternativos.</t>
  </si>
  <si>
    <t>Sistemas integrados con energías renovables, reúso de agua y apoyados en sensores.</t>
  </si>
  <si>
    <t>Número y efectividad de manejos integrados validados.</t>
  </si>
  <si>
    <t>Protocolos de monitoreo y umbrales de acción por cultivo–plaga, enfermedad o maleza.</t>
  </si>
  <si>
    <t>Protocolos de manejo integrado por región, con matrices de decisión.</t>
  </si>
  <si>
    <t>Número de kits de diagnóstico y algoritmos de detección temprana.</t>
  </si>
  <si>
    <t>Número y efectividad de nuevos insumos desarrollados y validados.</t>
  </si>
  <si>
    <t>Prototipos de nanofertilizantes/nano-bioestimulantes/nanopesticidas con liberación controlada y/o direccionamiento.</t>
  </si>
  <si>
    <t>Curvas de liberación y cinética de absorción (in vitro/in vivo) con parámetros comparativos vs. formulación convencional.</t>
  </si>
  <si>
    <t>Evaluaciones de seguridad siguiendo diversas normativas.</t>
  </si>
  <si>
    <t>Número de razas o líneas genéticas mejoradas adaptadas y evaluadas.</t>
  </si>
  <si>
    <t>Número y eficacia de tecnologías reproductivas orientadas al mejoramiento.</t>
  </si>
  <si>
    <t>Número de bancos de germoplasma creados o fortalecidos.</t>
  </si>
  <si>
    <t>Número y efectividad de prácticas de manejo genético, sanitario, agronómico y nutricional validadas.</t>
  </si>
  <si>
    <t>Número y efectividad de tecnologías de cuantificación y/o mitigación de emisiones.</t>
  </si>
  <si>
    <t>Número de tecnologías de manejo territorial documentados y validados.</t>
  </si>
  <si>
    <t>Sistemas de asistencia a la toma de decisiones generados y validados.</t>
  </si>
  <si>
    <t>Número de sistemas de detección temprana y de monitoreo sanitario validados.</t>
  </si>
  <si>
    <t>Número de tecnologías de control validadas, incluidos los sistemas de manejo integrado.</t>
  </si>
  <si>
    <t>Protocolos estandarizados de bioseguridad y vigilancia por especie/territorio.</t>
  </si>
  <si>
    <t>Modelos de riesgo y propagación calibrados por patógeno-especie-región, con umbrales de intervención.</t>
  </si>
  <si>
    <t>Indicadores de bienestar validados (escala y umbrales).</t>
  </si>
  <si>
    <t>Sistemas de monitoreo continuo instalados y operativos.</t>
  </si>
  <si>
    <t>Evaluación de manejo bajo estrés y protocolos que lo reducen.</t>
  </si>
  <si>
    <t>Validación de dietas y suplementos para mitigar estrés.</t>
  </si>
  <si>
    <t>Validación de tecnologías de manejo por ambiente.</t>
  </si>
  <si>
    <t>Curvas de respuesta al mejoramiento nutricional del forraje.</t>
  </si>
  <si>
    <t>Desarrollo y validación de prácticas de inoculación de semillas forrajeras.</t>
  </si>
  <si>
    <t>Desarrollo y validación de sistemas de monitoreo y pronóstico forrajero.</t>
  </si>
  <si>
    <t>Número de plataformas digitales de extensión basadas en IA y ciencia de datos.</t>
  </si>
  <si>
    <t>Desarrollo y validación de asistentes virtuales en línea y fuera de línea.</t>
  </si>
  <si>
    <t>Sistemas de recomendación que integran clima, suelos, cultivos y manejo con reglas/ML explicables.</t>
  </si>
  <si>
    <t>Conectores y APIs a fuentes nacionales con catálogo de datos y metadatos abiertos.</t>
  </si>
  <si>
    <t>Modelos predictivos desarrollados y validados (para rendimientos, plagas, enfermedades, fechas óptimas de siembra/cosecha).</t>
  </si>
  <si>
    <t>Conjuntos de datos integrados (satelitales, climáticos, agronómicos) en plataformas.</t>
  </si>
  <si>
    <t>Tableros de gestión de información, alertas y recomendaciones para productores y extensionistas.</t>
  </si>
  <si>
    <t>Ensayos o pilotos que midan la efectividad de los sistemas de toma de decisión.</t>
  </si>
  <si>
    <t>Creación y puesta en funcionamiento de Living Labs y nodos de co-innovación.</t>
  </si>
  <si>
    <t>Mecanismos de escalamiento y modelos de negocio diseñados.</t>
  </si>
  <si>
    <t>Mapas de actores y hojas de ruta de escalamiento por territorio.</t>
  </si>
  <si>
    <t>Validación de prácticas tecnológicas en condiciones reales.</t>
  </si>
  <si>
    <t>Soluciones digitales desarrolladas y en operación (apps offline, servicios SMS, programas de radio digital, etc.).</t>
  </si>
  <si>
    <t>Módulos de aprendizaje para productores y extensionistas.</t>
  </si>
  <si>
    <t>Sitios piloto demostrativos establecidos.</t>
  </si>
  <si>
    <t>Capacitaciones implementadas.</t>
  </si>
  <si>
    <t>Portafolio de tecnologías validadas por vidriera tecnológica.</t>
  </si>
  <si>
    <t>Desarrollo y validación de robots en distintos sistemas agrícolas.</t>
  </si>
  <si>
    <t>Desarrollo y validación de maquinaria agrícola automatizada.</t>
  </si>
  <si>
    <t>Número de manuales, protocolos o guías técnicas generadas para la operación y escalamiento de estas tecnologías.</t>
  </si>
  <si>
    <t>Número de sistemas de percepción y control: visión por computadora, control de trayectorias y seguridad.</t>
  </si>
  <si>
    <t>Número de plataformas predictivas basadas en IA desarrolladas y validadas.</t>
  </si>
  <si>
    <t>Número de modelos y protocolos que validan la eficacia de la IA aplicada al agro.</t>
  </si>
  <si>
    <t>Bases de datos integradas (satélite, drones, sensores en campo, estaciones meteo, manejo/insumos) con control de calidad y metadatos.</t>
  </si>
  <si>
    <t>Gemelos digitales o simuladores de lote–finca–territorio para evaluar escenarios.</t>
  </si>
  <si>
    <t>Cultivos nativos y subutilizados caracterizados en estudios agronómicos, genéticos, nutricionales y de mercado.</t>
  </si>
  <si>
    <t>Desarrollo y validación de tecnologías aplicables.</t>
  </si>
  <si>
    <t>Modelos de negocio diseñados y puestos en marcha.</t>
  </si>
  <si>
    <t>Inventarios de cultivos nativos, variedades locales y sus usos.</t>
  </si>
  <si>
    <t>Variedades biofortificadas validadas, prototipos funcionales e ingredientes alternativos.</t>
  </si>
  <si>
    <t>Caracterización nutricional/funcional, pruebas sensoriales y de vida útil, tecnologías de poscosecha y procesamiento.</t>
  </si>
  <si>
    <t>Repositorio de datos, recetas, procesos; laboratorios gastronómicos; guías de adopción.</t>
  </si>
  <si>
    <t>Lotes piloto de ingredientes, protocolos de inocuidad y regulatorios, certificaciones y sellos.</t>
  </si>
  <si>
    <t>Ingredientes y recetas documentadas, sistematizadas y difundidas en plataformas digitales.</t>
  </si>
  <si>
    <t>Plataforma y observatorio de tendencias.</t>
  </si>
  <si>
    <t>Innovaciones aplicadas en postcosecha, transformación y conservación de alimentos.</t>
  </si>
  <si>
    <t>Laboratorios gastronómicos (chef–científico–productor) con prototipos validados sensorialmente.</t>
  </si>
  <si>
    <t>Estudios de caso desarrollados y publicados que muestran la traducción de resultados FONTAGRO en recomendaciones de políticas públicas.</t>
  </si>
  <si>
    <t>Policy labs implementados y en funcionamiento.</t>
  </si>
  <si>
    <t>Recomendaciones validadas por múltiples actores regionalmente.</t>
  </si>
  <si>
    <t>Mecanismos institucionales de retroalimentación ciencia-política (ej. observatorios, policy labs permanentes).</t>
  </si>
  <si>
    <t>Diseño, validación e implementación de un sistema regional de monitoreo.</t>
  </si>
  <si>
    <t>Evaluación de tecnologías/proyectos FONTAGRO en términos de impacto en políticas agroalimentarias.</t>
  </si>
  <si>
    <t>Marco metodológico común para medir productividad, sostenibilidad, seguridad alimentaria y clima (definiciones, indicadores, fichas técnicas, líneas base).</t>
  </si>
  <si>
    <t>Lago de datos regional operativo con ingestas automáticas y controles de calidad (completitud, consistencia, trazabilidad).</t>
  </si>
  <si>
    <t>Plataforma interactiva operativa, modular por Programas Insignia, con buscador, filtros, mapas y narrativas guiadas.</t>
  </si>
  <si>
    <t>Herramientas de análisis: comparadores país–cadena–año, tableros de KPIs, estimadores simples de costo-efectividad e impacto.</t>
  </si>
  <si>
    <t>Catálogo de metadatos estandarizado (glosario, fichas de indicador, metodologías).</t>
  </si>
  <si>
    <t>APIs abiertas e integraciones con observatorios nacionales/regionales y bancos de desarrollo.</t>
  </si>
  <si>
    <t>Ejemplo de Impacto</t>
  </si>
  <si>
    <t>Incremento del rendimiento y/o calidad.</t>
  </si>
  <si>
    <t>Reducción de pérdidas de rendimiento frente a adversidades bióticas y abióticas.</t>
  </si>
  <si>
    <t>Incremento de área sembrada con genotipos mejorados.</t>
  </si>
  <si>
    <t>Incremento de productores que ajustan manejo a la genética y viceversa.</t>
  </si>
  <si>
    <t>Incremento de genes o caracteres útiles identificados.</t>
  </si>
  <si>
    <t>Incremento de la diversidad de material genético accesible por los productores y mejoradores.</t>
  </si>
  <si>
    <t>Incremento del grado de conservación de especies o variedades en peligro.</t>
  </si>
  <si>
    <t>Incremento en la ganancia genética de programas de mejoramiento.</t>
  </si>
  <si>
    <t>Reducción del uso de insumos sintéticos y aumento de la eficiencia.</t>
  </si>
  <si>
    <t>Reducción de la erosión de suelos.</t>
  </si>
  <si>
    <t>Incremento del secuestro de carbono, reducción de emisiones, e implicancias a nivel de mercados.</t>
  </si>
  <si>
    <t>Incremento de la productividad.</t>
  </si>
  <si>
    <t>Mejora de la salud del suelo.</t>
  </si>
  <si>
    <t>Reducción en la presión de plagas y enfermedades.</t>
  </si>
  <si>
    <t>Incremento de la disponibilidad y acceso a alimentos frescos y saludables.</t>
  </si>
  <si>
    <t>Incremento de la eficiencia del uso de agua, energía, nutrientes y superficie.</t>
  </si>
  <si>
    <t>Reducción de la huella hídrica, energética y de residuos.</t>
  </si>
  <si>
    <t>Incremento en la creación de microemprendimientos.</t>
  </si>
  <si>
    <t>Reducción de pérdidas por plagas, enfermedades y malezas; incremento en la estabilidad de rendimientos.</t>
  </si>
  <si>
    <t>Incremento en la eficiencia y responsabilidad en el uso de fitosanitarios: menos aplicaciones, mejor oportunidad y selectividad.</t>
  </si>
  <si>
    <t>Incremento en el cumplimiento regulatorio y la trazabilidad.</t>
  </si>
  <si>
    <t>Incremento en la preparación ante emergencias sanitarias (brotes y especies invasoras).</t>
  </si>
  <si>
    <t>Incremento sostenido del rendimiento y/o calidad con menor dosis efectiva de fitosanitarios o nutrientes.</t>
  </si>
  <si>
    <t>Reducción de pérdidas por lixiviación, volatilización, deriva.</t>
  </si>
  <si>
    <t>Incremento en el acceso a nichos de mercado (huella menor, residuos más bajos, certificaciones).</t>
  </si>
  <si>
    <t>Incremento en la disponibilidad de recomendaciones para el uso responsable de nanoinsumos agrícolas.</t>
  </si>
  <si>
    <t>Incremento de la productividad y calidad.</t>
  </si>
  <si>
    <t>Reducción de la intensidad de emisiones de metano entérico.</t>
  </si>
  <si>
    <t>Incremento de la estabilidad de la productividad.</t>
  </si>
  <si>
    <t>Mejora de la eficiencia alimentaria y del costo por unidad de producto.</t>
  </si>
  <si>
    <t>Incremento del secuestro de carbono.</t>
  </si>
  <si>
    <t>Incremento de la resiliencia de los sistemas ganaderos frente a eventos bióticos y abióticos.</t>
  </si>
  <si>
    <t>Reducción de incidencia y duración de brotes; reducción del tiempo de detección y tiempo de respuesta.</t>
  </si>
  <si>
    <t>Reducción del uso y mejor focalización de fármacos.</t>
  </si>
  <si>
    <t>Reducción de rechazos y restricciones comerciales; mayor trazabilidad lote-a-lote.</t>
  </si>
  <si>
    <t>Reducción de riesgo zoonótico y mayor protección de la salud pública.</t>
  </si>
  <si>
    <t>Reducción de pérdidas por mortalidad, morbilidad y descarte.</t>
  </si>
  <si>
    <t>Incremento en acceso a mercados con exigencias en bienestar animal y primas de calidad.</t>
  </si>
  <si>
    <t>Reducción de riesgos sanitarios, brotes asociados a estrés y hacinamiento.</t>
  </si>
  <si>
    <t>Incremento de la resiliencia a incertidumbre climática.</t>
  </si>
  <si>
    <t>Mayor productividad, calidad y estabilidad estacional e interanual de los recursos forrajeros.</t>
  </si>
  <si>
    <t>Reducción de la intensidad de emisiones de metano entérico y/o óxido nitroso.</t>
  </si>
  <si>
    <t>Reducción en dependencia de concentrados importados; mayor integración de cadenas locales de semillas e inoculantes.</t>
  </si>
  <si>
    <t>Reducción de pérdidas atribuibles a la asesoría en tiempo real.</t>
  </si>
  <si>
    <t>Incremento en la eficiencia del uso de insumos y recursos, con reducción de costo.</t>
  </si>
  <si>
    <t>Incremento en el alcance de servicios de extensión en zonas remotas.</t>
  </si>
  <si>
    <t>Incremento en la preparación y capacidad de respuesta ante eventos bióticos y abióticos.</t>
  </si>
  <si>
    <t>Incremento en la eficiencia y efectividad en la toma de decisiones.</t>
  </si>
  <si>
    <t>Reducción de pérdidas por plagas, enfermedades o factores climáticos.</t>
  </si>
  <si>
    <t>Incremento en la eficiencia del uso de insumos y recursos.</t>
  </si>
  <si>
    <t>Incremento en el número de startups y spinoffs.</t>
  </si>
  <si>
    <t>Reducción del tiempo al mercado para nuevas tecnologías.</t>
  </si>
  <si>
    <t>Incremento en la movilización de recursos público-privado.</t>
  </si>
  <si>
    <t>Reducción de la brecha tecnológica territorial.</t>
  </si>
  <si>
    <t>Incremento en la adopción de prácticas de manejo.</t>
  </si>
  <si>
    <t>Incremento en la adopción de programas de innovación.</t>
  </si>
  <si>
    <t>Incremento en el área de cobertura de servicios de extensión.</t>
  </si>
  <si>
    <t>Incremento en la adopción de tecnologías transferidas.</t>
  </si>
  <si>
    <t>Incremento en el escalamiento territorial de tecnologías.</t>
  </si>
  <si>
    <t>Incremento en las capacidades técnicas y de extensión.</t>
  </si>
  <si>
    <t>Reducción en el uso de insumos y recursos gracias a aplicaciones más precisas y automatizadas.</t>
  </si>
  <si>
    <t>Incremento de la eficiencia del uso de recursos, insumos y energía.</t>
  </si>
  <si>
    <t>Reducción en la intensidad de las emisiones de GEI.</t>
  </si>
  <si>
    <t>Incremento en la generación de servicios locales (contratistas robóticos, mantenimiento, datos) que fomentan el empleo técnico calificado.</t>
  </si>
  <si>
    <t>Incremento en la generación de nuevos servicios y modelos de negocio digitales basados en IA.</t>
  </si>
  <si>
    <t>Incremento en la capacidad de respuesta temprana ante adversidades.</t>
  </si>
  <si>
    <t>Incremento en la precisión y oportunidad en la aplicación de labores y otras acciones de manejo.</t>
  </si>
  <si>
    <t>Incremento en la producción y disponibilidad de cultivos nativos o subutilizados en los mercados locales y regionales.</t>
  </si>
  <si>
    <t>Incremento en la diversificación de la dieta y en indicadores de seguridad y calidad nutricional.</t>
  </si>
  <si>
    <t>Reducción de la vulnerabilidad ante adversidades.</t>
  </si>
  <si>
    <t>Incremento en la revalorización cultural y patrimonial de la biodiversidad alimentaria de América Latina y el Caribe.</t>
  </si>
  <si>
    <t>Incremento en la disponibilidad de alimentos biofortificados.</t>
  </si>
  <si>
    <t>Reducción de deficiencias de micronutrientes en los productos agrícolas.</t>
  </si>
  <si>
    <t>Incremento en la valorización de materias primas locales y nuevos emprendimientos.</t>
  </si>
  <si>
    <t>Incremento en el crecimiento de nichos de mercado, en la confianza del consumidor y en el valor agregado en origen.</t>
  </si>
  <si>
    <t>Incremento en la disponibilidad de nuevos ingredientes.</t>
  </si>
  <si>
    <t>Incremento en la diversificación de la canasta alimentaria con productos sostenibles y de alto valor agregado.</t>
  </si>
  <si>
    <t>Incremento en la vida útil y reducción de pérdidas poscosecha en productos diferenciados.</t>
  </si>
  <si>
    <t>Incremento en la diversificación productiva con reducción de la estacionalidad y mejor uso de biodiversidad local.</t>
  </si>
  <si>
    <t>Incremento en la integración de recomendaciones derivadas de estudios de caso o policy labs en políticas nacionales y regionales.</t>
  </si>
  <si>
    <t>Incremento en los recursos financieros públicos y privados asignados a programas de innovación agroalimentaria vinculados a FONTAGRO.</t>
  </si>
  <si>
    <t>Mejora en indicadores de gobernanza (ej. eficiencia en el uso de presupuestos, reducción de duplicación de programas, mayor transparencia en asignación de recursos).</t>
  </si>
  <si>
    <t>Incremento en la generación de evidencias de contribución a metas internacionales.</t>
  </si>
  <si>
    <t>Incremento en la generación de evidencias para la formulación de políticas nacionales y regionales.</t>
  </si>
  <si>
    <t>Incremento en la adopción de tecnologías validadas como resultado de políticas fundamentadas en evidencia.</t>
  </si>
  <si>
    <t>Incremento en el número de proyectos o inversiones escaladas gracias a la información producida por el observatorio.</t>
  </si>
  <si>
    <t>Incremento en la eficiencia y efectividad de políticas públicas (incluye reducción de duplicidad de programas y mayor coherencia con metas climáticas y de seguridad alimentaria).</t>
  </si>
  <si>
    <t>Incremento en las condiciones para la toma de decisiones políticas gracias a la plataforma.</t>
  </si>
  <si>
    <t>Incremento en la visibilidad internacional de FONTAGRO y sus proyectos como referente de innovación agroalimentaria.</t>
  </si>
  <si>
    <t>Incremento en la inversión pública y privada en innovaciones difundidas a través de la plataforma.</t>
  </si>
  <si>
    <t>Incremento en la coordinación público-privada y en el apalancamiento hacia soluciones basadas en evidencia.</t>
  </si>
  <si>
    <t>Producto 9</t>
  </si>
  <si>
    <t>Producto 10</t>
  </si>
  <si>
    <t>Producto 11</t>
  </si>
  <si>
    <t>Producto 12</t>
  </si>
  <si>
    <t>Producto 13</t>
  </si>
  <si>
    <t>Producto 14</t>
  </si>
  <si>
    <t>Producto 15</t>
  </si>
  <si>
    <t>Producto 16</t>
  </si>
  <si>
    <t>Producto 17</t>
  </si>
  <si>
    <t>Producto 18</t>
  </si>
  <si>
    <t>Producto 19</t>
  </si>
  <si>
    <t>Producto 20</t>
  </si>
  <si>
    <t>(Escriba aquí su indicador propio del proyecto)</t>
  </si>
  <si>
    <t>Indicador corporativo de impacto</t>
  </si>
  <si>
    <t>Ejemplo de resultado (línea de acción)</t>
  </si>
  <si>
    <t>Ejemplo de impacto (línea de acción)</t>
  </si>
  <si>
    <t>Indicador propio del proyecto</t>
  </si>
  <si>
    <t>Línea de Acción del PMP 2025-2030:</t>
  </si>
  <si>
    <t>Anexo II. Matriz de Productos</t>
  </si>
  <si>
    <t>Información Básica</t>
  </si>
  <si>
    <t xml:space="preserve">Organización (co-ejecutora): </t>
  </si>
  <si>
    <t xml:space="preserve">Organización (líder técnico): </t>
  </si>
  <si>
    <t xml:space="preserve">[Nombre (es) completo (s) e información de contacto de la (s) organización (es) asociadas en la ejecución del proyecto, y nombres de los investigadores principales involucrados. Agregar “solo” un cuadro por cada organización]. </t>
  </si>
  <si>
    <t xml:space="preserve">[Nombres completos e información de contacto de las organizaciones co-ejecutoras del proyecto, y nombres de los investigadores principales involucrados. Agregar “solo” un cuadro por cada organización]. </t>
  </si>
  <si>
    <t>de desembolso a realizar, y en linea al POA de cada año</t>
  </si>
  <si>
    <t>Progreso Financiero: Costo por año y Costo Total en $</t>
  </si>
  <si>
    <t>Programa de acción hemisférica (*):</t>
  </si>
  <si>
    <t>Organizaciones co-ejecutoras técnicas</t>
  </si>
  <si>
    <t>Anexo V</t>
  </si>
  <si>
    <t>[5]</t>
  </si>
  <si>
    <t>[4]</t>
  </si>
  <si>
    <t>[1]</t>
  </si>
  <si>
    <t>[2]</t>
  </si>
  <si>
    <t>[3]</t>
  </si>
  <si>
    <t>Ver notas de abajo</t>
  </si>
  <si>
    <t>[6]</t>
  </si>
  <si>
    <t>[7]</t>
  </si>
  <si>
    <t>[8]</t>
  </si>
  <si>
    <r>
      <rPr>
        <b/>
        <vertAlign val="superscript"/>
        <sz val="14"/>
        <rFont val="Calibri"/>
        <family val="2"/>
        <scheme val="minor"/>
      </rPr>
      <t>(1)</t>
    </r>
    <r>
      <rPr>
        <sz val="14"/>
        <rFont val="Calibri"/>
        <family val="2"/>
        <scheme val="minor"/>
      </rPr>
      <t xml:space="preserve"> Se recomienda el agrupamiento de adquisiciones de naturaleza similar tales como equipos informáticos, mobiliario, publicaciones. pasajes, etc. Si hubiesen grupos de contratos individuales similares que van a ser ejecutados en distintos períodos, éstos pueden incluirse agrupados bajo un solo rubro con una explicación en la columna de comentarios indicando el valor promedio individual y el período durante el cual serían ejecutados.  Por ejemplo: En un proyecto de promoción de exportaciones que incluye viajes para participar en ferias, se pondría un ítem que diría “Pasajes aéreos Ferias", el valor total estimado en US$ 5 mil y una explicación en la columna Comentarios:  “Este es un agrupamiento de aproximadamente 4 pasajes para participar en ferias de la región durante el año X y X1.</t>
    </r>
  </si>
  <si>
    <r>
      <rPr>
        <b/>
        <vertAlign val="superscript"/>
        <sz val="14"/>
        <rFont val="Calibri"/>
        <family val="2"/>
        <scheme val="minor"/>
      </rPr>
      <t>(2)</t>
    </r>
    <r>
      <rPr>
        <sz val="14"/>
        <rFont val="Calibri"/>
        <family val="2"/>
        <scheme val="minor"/>
      </rPr>
      <t xml:space="preserve"> </t>
    </r>
    <r>
      <rPr>
        <b/>
        <u/>
        <sz val="14"/>
        <rFont val="Calibri"/>
        <family val="2"/>
        <scheme val="minor"/>
      </rPr>
      <t>Bienes y Obras</t>
    </r>
    <r>
      <rPr>
        <sz val="14"/>
        <rFont val="Calibri"/>
        <family val="2"/>
        <scheme val="minor"/>
      </rPr>
      <t xml:space="preserve">:  </t>
    </r>
    <r>
      <rPr>
        <b/>
        <sz val="14"/>
        <rFont val="Calibri"/>
        <family val="2"/>
        <scheme val="minor"/>
      </rPr>
      <t>CP</t>
    </r>
    <r>
      <rPr>
        <sz val="14"/>
        <rFont val="Calibri"/>
        <family val="2"/>
        <scheme val="minor"/>
      </rPr>
      <t xml:space="preserve">: Comparación de Precios;  </t>
    </r>
    <r>
      <rPr>
        <b/>
        <sz val="14"/>
        <rFont val="Calibri"/>
        <family val="2"/>
        <scheme val="minor"/>
      </rPr>
      <t>CD</t>
    </r>
    <r>
      <rPr>
        <sz val="14"/>
        <rFont val="Calibri"/>
        <family val="2"/>
        <scheme val="minor"/>
      </rPr>
      <t xml:space="preserve">: Contratación Directa (es casos especiales a remitir por memo interno y requiere la No Objecion de IICA/FONTAGRO).    </t>
    </r>
  </si>
  <si>
    <r>
      <t>(2)</t>
    </r>
    <r>
      <rPr>
        <sz val="14"/>
        <rFont val="Calibri"/>
        <family val="2"/>
        <scheme val="minor"/>
      </rPr>
      <t xml:space="preserve"> </t>
    </r>
    <r>
      <rPr>
        <b/>
        <u/>
        <sz val="14"/>
        <rFont val="Calibri"/>
        <family val="2"/>
        <scheme val="minor"/>
      </rPr>
      <t>Firmas de consultoria</t>
    </r>
    <r>
      <rPr>
        <sz val="14"/>
        <rFont val="Calibri"/>
        <family val="2"/>
        <scheme val="minor"/>
      </rPr>
      <t xml:space="preserve">:  </t>
    </r>
    <r>
      <rPr>
        <b/>
        <sz val="14"/>
        <rFont val="Calibri"/>
        <family val="2"/>
        <scheme val="minor"/>
      </rPr>
      <t>SCC</t>
    </r>
    <r>
      <rPr>
        <sz val="14"/>
        <rFont val="Calibri"/>
        <family val="2"/>
        <scheme val="minor"/>
      </rPr>
      <t>: Selección Basada en la Calificación de los Consultores; SBCC: Selección Basada en Calidad y Costo; SBMC: Selección Basada en el Menor Costo; SBPF: Selección Basada en Presupuesto Fijo. SD: Selección Directa (en casos especiales y bajo justificacion oficial, requiere la no objecion de IICA/FONTAGRO); SBC: Selección Basada en Calidad</t>
    </r>
  </si>
  <si>
    <r>
      <rPr>
        <b/>
        <vertAlign val="superscript"/>
        <sz val="14"/>
        <rFont val="Calibri"/>
        <family val="2"/>
        <scheme val="minor"/>
      </rPr>
      <t xml:space="preserve">(2) </t>
    </r>
    <r>
      <rPr>
        <b/>
        <u/>
        <sz val="14"/>
        <rFont val="Calibri"/>
        <family val="2"/>
        <scheme val="minor"/>
      </rPr>
      <t>Consultores Individuales</t>
    </r>
    <r>
      <rPr>
        <sz val="14"/>
        <rFont val="Calibri"/>
        <family val="2"/>
        <scheme val="minor"/>
      </rPr>
      <t xml:space="preserve">: </t>
    </r>
    <r>
      <rPr>
        <b/>
        <sz val="14"/>
        <rFont val="Calibri"/>
        <family val="2"/>
        <scheme val="minor"/>
      </rPr>
      <t>CCIN</t>
    </r>
    <r>
      <rPr>
        <sz val="14"/>
        <rFont val="Calibri"/>
        <family val="2"/>
        <scheme val="minor"/>
      </rPr>
      <t xml:space="preserve">: Selección basada en la Comparación de Calificaciones Consultor Individual; SD: Selección Directa (en casos especiales y bajo justificacion oficial, requiere la no objecion de IICA/FONTAGRO). </t>
    </r>
  </si>
  <si>
    <r>
      <rPr>
        <b/>
        <vertAlign val="superscript"/>
        <sz val="14"/>
        <rFont val="Calibri"/>
        <family val="2"/>
        <scheme val="minor"/>
      </rPr>
      <t xml:space="preserve">(2) </t>
    </r>
    <r>
      <rPr>
        <b/>
        <u/>
        <sz val="14"/>
        <rFont val="Calibri"/>
        <family val="2"/>
        <scheme val="minor"/>
      </rPr>
      <t>Sistema nacional</t>
    </r>
    <r>
      <rPr>
        <sz val="14"/>
        <rFont val="Calibri"/>
        <family val="2"/>
        <scheme val="minor"/>
      </rPr>
      <t xml:space="preserve">: </t>
    </r>
    <r>
      <rPr>
        <b/>
        <sz val="14"/>
        <rFont val="Calibri"/>
        <family val="2"/>
        <scheme val="minor"/>
      </rPr>
      <t xml:space="preserve">SN: </t>
    </r>
    <r>
      <rPr>
        <sz val="14"/>
        <rFont val="Calibri"/>
        <family val="2"/>
        <scheme val="minor"/>
      </rPr>
      <t xml:space="preserve">Para CTNR del Sector Público cuando el sistema nacional esté aprobado para el método asociado con la adquisición. </t>
    </r>
  </si>
  <si>
    <r>
      <t>(3)</t>
    </r>
    <r>
      <rPr>
        <sz val="14"/>
        <color rgb="FFFF0000"/>
        <rFont val="Calibri"/>
        <family val="2"/>
        <scheme val="minor"/>
      </rPr>
      <t xml:space="preserve"> </t>
    </r>
    <r>
      <rPr>
        <b/>
        <u/>
        <sz val="14"/>
        <color rgb="FFFF0000"/>
        <rFont val="Calibri"/>
        <family val="2"/>
        <scheme val="minor"/>
      </rPr>
      <t xml:space="preserve"> Revisión ex-ante/ ex-post / SN</t>
    </r>
    <r>
      <rPr>
        <sz val="14"/>
        <color rgb="FFFF0000"/>
        <rFont val="Calibri"/>
        <family val="2"/>
        <scheme val="minor"/>
      </rPr>
      <t>. (a REVISAR con IICA/FONTAGRO) En general, dependiendo de la capacidad institucional y el nivel de riesgo asociados a las adquisiciones la modalidad estándar es revisión ex-post. Para procesos críticos o complejos podrá establecerse la revisión ex-ante. En casos que el sistema nacional esté aprobado para el método asociado con la adqisicion, la supervision es por sistema nacional</t>
    </r>
  </si>
  <si>
    <r>
      <t>(4)</t>
    </r>
    <r>
      <rPr>
        <sz val="14"/>
        <color rgb="FFFF0000"/>
        <rFont val="Calibri"/>
        <family val="2"/>
        <scheme val="minor"/>
      </rPr>
      <t xml:space="preserve">  </t>
    </r>
    <r>
      <rPr>
        <b/>
        <u/>
        <sz val="14"/>
        <color rgb="FFFF0000"/>
        <rFont val="Calibri"/>
        <family val="2"/>
        <scheme val="minor"/>
      </rPr>
      <t>Revisión técnica</t>
    </r>
    <r>
      <rPr>
        <sz val="14"/>
        <color rgb="FFFF0000"/>
        <rFont val="Calibri"/>
        <family val="2"/>
        <scheme val="minor"/>
      </rPr>
      <t>: (a REVISAR con IICA/FONTAGRO) Esta columna será utilizada por el JEP para definir aquellas adquisiciones que considere "críticas" o "complejas" que requieran la revisión ex ante de los términos de referencia, especificaciones técnicas, informes, productos, u otros.</t>
    </r>
  </si>
  <si>
    <r>
      <t>(3)</t>
    </r>
    <r>
      <rPr>
        <sz val="14"/>
        <color rgb="FFFF0000"/>
        <rFont val="Calibri"/>
        <family val="2"/>
        <scheme val="minor"/>
      </rPr>
      <t xml:space="preserve"> </t>
    </r>
    <r>
      <rPr>
        <b/>
        <u/>
        <sz val="14"/>
        <color rgb="FFFF0000"/>
        <rFont val="Calibri"/>
        <family val="2"/>
        <scheme val="minor"/>
      </rPr>
      <t>Revisión ex-ante/ex-post/SN</t>
    </r>
    <r>
      <rPr>
        <sz val="14"/>
        <color rgb="FFFF0000"/>
        <rFont val="Calibri"/>
        <family val="2"/>
        <scheme val="minor"/>
      </rPr>
      <t>. (a REVISAR con IICA/FONTAGRO) En general, dependiendo de la capacidad institucional y el nivel de riesgo asociados a las adquisiciones la modalidad estándar es revisión ex-post. Para procesos críticos o complejos podrá establecerse la revisión ex-ante. En casos que el sistema nacional esté aprobado para el método asociado con la adqisicion, la supervision es por sistema nacional</t>
    </r>
  </si>
  <si>
    <t>PLAN DE ADQUISICIONES - Organización, país</t>
  </si>
  <si>
    <t xml:space="preserve">Año de ejecución </t>
  </si>
  <si>
    <t>Viajes y viáticos</t>
  </si>
  <si>
    <t>Gestión del Conocimiento y Comunicación</t>
  </si>
  <si>
    <t>Capacitación</t>
  </si>
  <si>
    <t>Servicios</t>
  </si>
  <si>
    <t>Bienes</t>
  </si>
  <si>
    <t>Consultores</t>
  </si>
  <si>
    <t>Organización 1, país 1</t>
  </si>
  <si>
    <t>Organización 3, país 3</t>
  </si>
  <si>
    <t>Organización 2, país 2</t>
  </si>
  <si>
    <t>Matriz de Indicadores</t>
  </si>
  <si>
    <t>Anexo V. Matriz de Indicadores</t>
  </si>
  <si>
    <t>Anexo V. Verificación de Indicadores Corporativos</t>
  </si>
  <si>
    <t>Verificación de Indicadores Corporativos</t>
  </si>
  <si>
    <t>Agencia Ejecutora</t>
  </si>
  <si>
    <t>Instituto Interamericano de Cooperación para la Agricultura (IICA)</t>
  </si>
  <si>
    <t>Objetivos de Desarrollo Sostenible (ODS):</t>
  </si>
  <si>
    <t>Indicadores del PMP 2025-2030:</t>
  </si>
  <si>
    <t xml:space="preserve">[Indicar el "título corto" (máximo de 15 palabras)]  </t>
  </si>
  <si>
    <t>Jefe de Equipo (*):</t>
  </si>
  <si>
    <t>Región (*):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</si>
</sst>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  <numFmt numFmtId="167" formatCode="0.0%"/>
  </numFmts>
  <fonts count="41" x14ac:knownFonts="1">
    <font>
      <sz val="10"/>
      <name val="Arial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0033CC"/>
      <name val="Calibri"/>
      <family val="2"/>
      <scheme val="minor"/>
    </font>
    <font>
      <vertAlign val="superscript"/>
      <sz val="14"/>
      <name val="Calibri"/>
      <family val="2"/>
      <scheme val="minor"/>
    </font>
    <font>
      <b/>
      <vertAlign val="superscript"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vertAlign val="superscript"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rgb="FFFF0000"/>
      <name val="Calibri"/>
      <family val="2"/>
      <scheme val="minor"/>
    </font>
    <font>
      <i/>
      <sz val="9"/>
      <name val="Calibri"/>
      <family val="2"/>
      <scheme val="minor"/>
    </font>
    <font>
      <b/>
      <sz val="14"/>
      <color rgb="FF365F91"/>
      <name val="Calibri"/>
      <family val="2"/>
      <scheme val="minor"/>
    </font>
    <font>
      <b/>
      <sz val="16"/>
      <color rgb="FF365F91"/>
      <name val="Calibri"/>
      <family val="2"/>
      <scheme val="minor"/>
    </font>
    <font>
      <i/>
      <sz val="9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charset val="1"/>
    </font>
    <font>
      <i/>
      <sz val="10"/>
      <name val="Arial"/>
      <family val="2"/>
    </font>
    <font>
      <i/>
      <sz val="9"/>
      <color rgb="FF80808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rgb="FFC6E0B4"/>
      </patternFill>
    </fill>
    <fill>
      <patternFill patternType="solid">
        <fgColor rgb="FFFFF2CC"/>
        <bgColor rgb="FFFFFFFF"/>
      </patternFill>
    </fill>
    <fill>
      <patternFill patternType="solid">
        <fgColor theme="8" tint="0.79998168889431442"/>
        <bgColor rgb="FF333333"/>
      </patternFill>
    </fill>
  </fills>
  <borders count="6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8">
    <xf numFmtId="0" fontId="0" fillId="0" borderId="0"/>
    <xf numFmtId="43" fontId="17" fillId="0" borderId="0"/>
    <xf numFmtId="0" fontId="18" fillId="0" borderId="0"/>
    <xf numFmtId="0" fontId="17" fillId="0" borderId="0"/>
    <xf numFmtId="43" fontId="17" fillId="0" borderId="0"/>
    <xf numFmtId="9" fontId="17" fillId="0" borderId="0"/>
    <xf numFmtId="165" fontId="17" fillId="0" borderId="0"/>
    <xf numFmtId="0" fontId="19" fillId="0" borderId="0"/>
  </cellStyleXfs>
  <cellXfs count="30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1" applyNumberFormat="1" applyFont="1"/>
    <xf numFmtId="0" fontId="1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/>
    <xf numFmtId="164" fontId="4" fillId="4" borderId="11" xfId="1" applyNumberFormat="1" applyFont="1" applyFill="1" applyBorder="1"/>
    <xf numFmtId="0" fontId="4" fillId="4" borderId="11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5" xfId="1" applyNumberFormat="1" applyFont="1" applyBorder="1"/>
    <xf numFmtId="0" fontId="4" fillId="0" borderId="6" xfId="0" applyFont="1" applyBorder="1"/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4" xfId="0" applyFont="1" applyBorder="1"/>
    <xf numFmtId="164" fontId="4" fillId="0" borderId="14" xfId="1" applyNumberFormat="1" applyFont="1" applyBorder="1"/>
    <xf numFmtId="0" fontId="4" fillId="0" borderId="15" xfId="0" applyFont="1" applyBorder="1"/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5" borderId="14" xfId="0" applyFont="1" applyFill="1" applyBorder="1" applyAlignment="1">
      <alignment horizontal="right" vertical="top" wrapText="1"/>
    </xf>
    <xf numFmtId="164" fontId="3" fillId="5" borderId="14" xfId="1" applyNumberFormat="1" applyFont="1" applyFill="1" applyBorder="1" applyAlignment="1">
      <alignment horizontal="center"/>
    </xf>
    <xf numFmtId="0" fontId="4" fillId="5" borderId="14" xfId="0" applyFont="1" applyFill="1" applyBorder="1"/>
    <xf numFmtId="0" fontId="4" fillId="5" borderId="15" xfId="0" applyFont="1" applyFill="1" applyBorder="1"/>
    <xf numFmtId="0" fontId="4" fillId="0" borderId="14" xfId="0" applyFont="1" applyBorder="1" applyAlignment="1">
      <alignment vertical="top" wrapText="1"/>
    </xf>
    <xf numFmtId="0" fontId="4" fillId="6" borderId="13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4" xfId="0" applyFont="1" applyFill="1" applyBorder="1"/>
    <xf numFmtId="164" fontId="7" fillId="6" borderId="14" xfId="1" applyNumberFormat="1" applyFont="1" applyFill="1" applyBorder="1"/>
    <xf numFmtId="0" fontId="4" fillId="6" borderId="15" xfId="0" applyFont="1" applyFill="1" applyBorder="1"/>
    <xf numFmtId="0" fontId="4" fillId="2" borderId="18" xfId="0" applyFont="1" applyFill="1" applyBorder="1" applyAlignment="1">
      <alignment horizontal="right"/>
    </xf>
    <xf numFmtId="164" fontId="3" fillId="2" borderId="19" xfId="1" applyNumberFormat="1" applyFont="1" applyFill="1" applyBorder="1" applyAlignment="1">
      <alignment horizontal="center"/>
    </xf>
    <xf numFmtId="0" fontId="3" fillId="2" borderId="20" xfId="0" applyFont="1" applyFill="1" applyBorder="1"/>
    <xf numFmtId="0" fontId="4" fillId="2" borderId="17" xfId="0" applyFont="1" applyFill="1" applyBorder="1"/>
    <xf numFmtId="0" fontId="4" fillId="2" borderId="21" xfId="0" applyFont="1" applyFill="1" applyBorder="1"/>
    <xf numFmtId="0" fontId="4" fillId="0" borderId="0" xfId="0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164" fontId="16" fillId="0" borderId="0" xfId="1" applyNumberFormat="1" applyFont="1"/>
    <xf numFmtId="0" fontId="0" fillId="6" borderId="0" xfId="0" applyFill="1"/>
    <xf numFmtId="0" fontId="18" fillId="6" borderId="0" xfId="2" applyFill="1"/>
    <xf numFmtId="0" fontId="2" fillId="3" borderId="0" xfId="3" applyFont="1" applyFill="1" applyAlignment="1">
      <alignment vertical="top"/>
    </xf>
    <xf numFmtId="0" fontId="4" fillId="3" borderId="0" xfId="3" applyFont="1" applyFill="1"/>
    <xf numFmtId="0" fontId="19" fillId="6" borderId="40" xfId="3" applyFont="1" applyFill="1" applyBorder="1" applyAlignment="1">
      <alignment horizontal="left" vertical="top"/>
    </xf>
    <xf numFmtId="0" fontId="4" fillId="6" borderId="41" xfId="3" applyFont="1" applyFill="1" applyBorder="1"/>
    <xf numFmtId="0" fontId="3" fillId="6" borderId="41" xfId="3" applyFont="1" applyFill="1" applyBorder="1"/>
    <xf numFmtId="0" fontId="4" fillId="6" borderId="42" xfId="3" applyFont="1" applyFill="1" applyBorder="1"/>
    <xf numFmtId="0" fontId="19" fillId="6" borderId="23" xfId="3" quotePrefix="1" applyFont="1" applyFill="1" applyBorder="1" applyAlignment="1">
      <alignment horizontal="left" vertical="top"/>
    </xf>
    <xf numFmtId="0" fontId="4" fillId="6" borderId="0" xfId="3" applyFont="1" applyFill="1"/>
    <xf numFmtId="0" fontId="3" fillId="6" borderId="0" xfId="3" applyFont="1" applyFill="1"/>
    <xf numFmtId="0" fontId="4" fillId="6" borderId="24" xfId="3" applyFont="1" applyFill="1" applyBorder="1"/>
    <xf numFmtId="0" fontId="19" fillId="6" borderId="23" xfId="3" quotePrefix="1" applyFont="1" applyFill="1" applyBorder="1"/>
    <xf numFmtId="0" fontId="20" fillId="6" borderId="23" xfId="3" quotePrefix="1" applyFont="1" applyFill="1" applyBorder="1"/>
    <xf numFmtId="0" fontId="20" fillId="6" borderId="43" xfId="3" applyFont="1" applyFill="1" applyBorder="1"/>
    <xf numFmtId="0" fontId="4" fillId="6" borderId="30" xfId="3" applyFont="1" applyFill="1" applyBorder="1"/>
    <xf numFmtId="0" fontId="3" fillId="6" borderId="30" xfId="3" applyFont="1" applyFill="1" applyBorder="1"/>
    <xf numFmtId="0" fontId="4" fillId="6" borderId="27" xfId="3" applyFont="1" applyFill="1" applyBorder="1"/>
    <xf numFmtId="0" fontId="4" fillId="2" borderId="5" xfId="3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vertical="center"/>
    </xf>
    <xf numFmtId="0" fontId="3" fillId="2" borderId="14" xfId="3" applyFont="1" applyFill="1" applyBorder="1" applyAlignment="1">
      <alignment vertical="center"/>
    </xf>
    <xf numFmtId="0" fontId="3" fillId="2" borderId="46" xfId="3" applyFont="1" applyFill="1" applyBorder="1" applyAlignment="1">
      <alignment vertical="center"/>
    </xf>
    <xf numFmtId="165" fontId="3" fillId="2" borderId="14" xfId="3" applyNumberFormat="1" applyFont="1" applyFill="1" applyBorder="1" applyAlignment="1">
      <alignment vertical="center"/>
    </xf>
    <xf numFmtId="0" fontId="4" fillId="3" borderId="5" xfId="3" applyFont="1" applyFill="1" applyBorder="1" applyAlignment="1">
      <alignment vertical="center"/>
    </xf>
    <xf numFmtId="164" fontId="4" fillId="6" borderId="14" xfId="4" applyNumberFormat="1" applyFont="1" applyFill="1" applyBorder="1" applyAlignment="1">
      <alignment vertical="center"/>
    </xf>
    <xf numFmtId="164" fontId="4" fillId="3" borderId="14" xfId="4" applyNumberFormat="1" applyFont="1" applyFill="1" applyBorder="1" applyAlignment="1">
      <alignment vertical="center"/>
    </xf>
    <xf numFmtId="164" fontId="4" fillId="3" borderId="4" xfId="4" applyNumberFormat="1" applyFont="1" applyFill="1" applyBorder="1" applyAlignment="1">
      <alignment vertical="center"/>
    </xf>
    <xf numFmtId="164" fontId="3" fillId="3" borderId="4" xfId="4" applyNumberFormat="1" applyFont="1" applyFill="1" applyBorder="1" applyAlignment="1">
      <alignment vertical="center"/>
    </xf>
    <xf numFmtId="164" fontId="4" fillId="3" borderId="12" xfId="4" applyNumberFormat="1" applyFont="1" applyFill="1" applyBorder="1" applyAlignment="1">
      <alignment vertical="center"/>
    </xf>
    <xf numFmtId="0" fontId="6" fillId="3" borderId="46" xfId="3" applyFont="1" applyFill="1" applyBorder="1" applyAlignment="1">
      <alignment vertical="center"/>
    </xf>
    <xf numFmtId="164" fontId="6" fillId="6" borderId="14" xfId="4" applyNumberFormat="1" applyFont="1" applyFill="1" applyBorder="1" applyAlignment="1">
      <alignment vertical="center"/>
    </xf>
    <xf numFmtId="164" fontId="6" fillId="3" borderId="14" xfId="4" applyNumberFormat="1" applyFont="1" applyFill="1" applyBorder="1" applyAlignment="1">
      <alignment vertical="center"/>
    </xf>
    <xf numFmtId="164" fontId="3" fillId="2" borderId="14" xfId="4" applyNumberFormat="1" applyFont="1" applyFill="1" applyBorder="1" applyAlignment="1">
      <alignment vertical="center"/>
    </xf>
    <xf numFmtId="0" fontId="3" fillId="6" borderId="46" xfId="3" applyFont="1" applyFill="1" applyBorder="1" applyAlignment="1">
      <alignment vertical="center"/>
    </xf>
    <xf numFmtId="43" fontId="3" fillId="6" borderId="14" xfId="4" applyFont="1" applyFill="1" applyBorder="1" applyAlignment="1">
      <alignment vertical="center"/>
    </xf>
    <xf numFmtId="164" fontId="3" fillId="7" borderId="14" xfId="4" applyNumberFormat="1" applyFont="1" applyFill="1" applyBorder="1" applyAlignment="1">
      <alignment vertical="center"/>
    </xf>
    <xf numFmtId="164" fontId="3" fillId="6" borderId="14" xfId="4" applyNumberFormat="1" applyFont="1" applyFill="1" applyBorder="1" applyAlignment="1">
      <alignment vertical="center"/>
    </xf>
    <xf numFmtId="43" fontId="3" fillId="2" borderId="14" xfId="4" applyFont="1" applyFill="1" applyBorder="1" applyAlignment="1">
      <alignment vertical="center"/>
    </xf>
    <xf numFmtId="0" fontId="3" fillId="3" borderId="0" xfId="3" applyFont="1" applyFill="1"/>
    <xf numFmtId="0" fontId="3" fillId="2" borderId="16" xfId="3" applyFont="1" applyFill="1" applyBorder="1"/>
    <xf numFmtId="43" fontId="3" fillId="2" borderId="22" xfId="3" applyNumberFormat="1" applyFont="1" applyFill="1" applyBorder="1"/>
    <xf numFmtId="0" fontId="21" fillId="3" borderId="0" xfId="3" applyFont="1" applyFill="1"/>
    <xf numFmtId="43" fontId="21" fillId="3" borderId="0" xfId="3" applyNumberFormat="1" applyFont="1" applyFill="1"/>
    <xf numFmtId="0" fontId="1" fillId="0" borderId="0" xfId="3" applyFont="1"/>
    <xf numFmtId="0" fontId="23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43" fontId="1" fillId="0" borderId="0" xfId="4" applyFont="1"/>
    <xf numFmtId="0" fontId="4" fillId="3" borderId="14" xfId="3" applyFont="1" applyFill="1" applyBorder="1"/>
    <xf numFmtId="9" fontId="4" fillId="3" borderId="14" xfId="5" applyFont="1" applyFill="1" applyBorder="1" applyAlignment="1">
      <alignment horizontal="center"/>
    </xf>
    <xf numFmtId="0" fontId="2" fillId="0" borderId="0" xfId="3" applyFont="1"/>
    <xf numFmtId="164" fontId="3" fillId="2" borderId="14" xfId="4" applyNumberFormat="1" applyFont="1" applyFill="1" applyBorder="1" applyAlignment="1">
      <alignment horizontal="center" vertical="center" wrapText="1"/>
    </xf>
    <xf numFmtId="164" fontId="4" fillId="2" borderId="14" xfId="4" applyNumberFormat="1" applyFont="1" applyFill="1" applyBorder="1" applyAlignment="1">
      <alignment horizontal="center" vertical="center" wrapText="1"/>
    </xf>
    <xf numFmtId="164" fontId="4" fillId="0" borderId="14" xfId="4" applyNumberFormat="1" applyFont="1" applyBorder="1" applyAlignment="1">
      <alignment horizontal="left"/>
    </xf>
    <xf numFmtId="164" fontId="4" fillId="0" borderId="14" xfId="4" applyNumberFormat="1" applyFont="1" applyBorder="1"/>
    <xf numFmtId="164" fontId="3" fillId="0" borderId="14" xfId="4" applyNumberFormat="1" applyFont="1" applyBorder="1"/>
    <xf numFmtId="164" fontId="4" fillId="6" borderId="14" xfId="4" applyNumberFormat="1" applyFont="1" applyFill="1" applyBorder="1" applyAlignment="1">
      <alignment horizontal="left"/>
    </xf>
    <xf numFmtId="164" fontId="4" fillId="6" borderId="14" xfId="4" applyNumberFormat="1" applyFont="1" applyFill="1" applyBorder="1"/>
    <xf numFmtId="164" fontId="3" fillId="6" borderId="14" xfId="4" applyNumberFormat="1" applyFont="1" applyFill="1" applyBorder="1"/>
    <xf numFmtId="164" fontId="4" fillId="2" borderId="14" xfId="4" applyNumberFormat="1" applyFont="1" applyFill="1" applyBorder="1" applyAlignment="1">
      <alignment horizontal="left"/>
    </xf>
    <xf numFmtId="164" fontId="4" fillId="2" borderId="14" xfId="4" applyNumberFormat="1" applyFont="1" applyFill="1" applyBorder="1"/>
    <xf numFmtId="164" fontId="3" fillId="2" borderId="14" xfId="4" applyNumberFormat="1" applyFont="1" applyFill="1" applyBorder="1"/>
    <xf numFmtId="164" fontId="4" fillId="0" borderId="13" xfId="4" applyNumberFormat="1" applyFont="1" applyBorder="1" applyAlignment="1">
      <alignment horizontal="left"/>
    </xf>
    <xf numFmtId="164" fontId="3" fillId="0" borderId="15" xfId="4" applyNumberFormat="1" applyFont="1" applyBorder="1"/>
    <xf numFmtId="164" fontId="4" fillId="6" borderId="13" xfId="4" applyNumberFormat="1" applyFont="1" applyFill="1" applyBorder="1" applyAlignment="1">
      <alignment horizontal="left"/>
    </xf>
    <xf numFmtId="164" fontId="4" fillId="7" borderId="14" xfId="4" applyNumberFormat="1" applyFont="1" applyFill="1" applyBorder="1"/>
    <xf numFmtId="164" fontId="3" fillId="7" borderId="14" xfId="4" applyNumberFormat="1" applyFont="1" applyFill="1" applyBorder="1"/>
    <xf numFmtId="164" fontId="3" fillId="6" borderId="15" xfId="4" applyNumberFormat="1" applyFont="1" applyFill="1" applyBorder="1"/>
    <xf numFmtId="164" fontId="4" fillId="2" borderId="50" xfId="4" applyNumberFormat="1" applyFont="1" applyFill="1" applyBorder="1" applyAlignment="1">
      <alignment horizontal="left"/>
    </xf>
    <xf numFmtId="164" fontId="4" fillId="2" borderId="51" xfId="4" applyNumberFormat="1" applyFont="1" applyFill="1" applyBorder="1"/>
    <xf numFmtId="164" fontId="3" fillId="2" borderId="51" xfId="4" applyNumberFormat="1" applyFont="1" applyFill="1" applyBorder="1"/>
    <xf numFmtId="164" fontId="3" fillId="2" borderId="52" xfId="4" applyNumberFormat="1" applyFont="1" applyFill="1" applyBorder="1"/>
    <xf numFmtId="43" fontId="4" fillId="0" borderId="14" xfId="4" applyFont="1" applyBorder="1"/>
    <xf numFmtId="0" fontId="4" fillId="0" borderId="0" xfId="3" applyFont="1"/>
    <xf numFmtId="43" fontId="4" fillId="2" borderId="25" xfId="4" applyFont="1" applyFill="1" applyBorder="1"/>
    <xf numFmtId="0" fontId="1" fillId="9" borderId="0" xfId="3" applyFont="1" applyFill="1"/>
    <xf numFmtId="0" fontId="4" fillId="0" borderId="14" xfId="3" applyFont="1" applyBorder="1"/>
    <xf numFmtId="0" fontId="1" fillId="3" borderId="0" xfId="3" applyFont="1" applyFill="1"/>
    <xf numFmtId="0" fontId="24" fillId="3" borderId="0" xfId="3" applyFont="1" applyFill="1" applyAlignment="1">
      <alignment horizontal="center" vertical="center"/>
    </xf>
    <xf numFmtId="0" fontId="1" fillId="0" borderId="34" xfId="3" applyFont="1" applyBorder="1" applyAlignment="1">
      <alignment horizontal="justify" vertical="center" wrapText="1"/>
    </xf>
    <xf numFmtId="0" fontId="1" fillId="0" borderId="35" xfId="3" applyFont="1" applyBorder="1" applyAlignment="1">
      <alignment horizontal="justify" vertical="center" wrapText="1"/>
    </xf>
    <xf numFmtId="0" fontId="1" fillId="0" borderId="36" xfId="3" applyFont="1" applyBorder="1" applyAlignment="1">
      <alignment horizontal="justify" vertical="center" wrapText="1"/>
    </xf>
    <xf numFmtId="0" fontId="1" fillId="0" borderId="37" xfId="3" applyFont="1" applyBorder="1" applyAlignment="1">
      <alignment horizontal="justify" vertical="center" wrapText="1"/>
    </xf>
    <xf numFmtId="0" fontId="1" fillId="0" borderId="38" xfId="3" applyFont="1" applyBorder="1" applyAlignment="1">
      <alignment horizontal="justify" vertical="center" wrapText="1"/>
    </xf>
    <xf numFmtId="0" fontId="25" fillId="3" borderId="0" xfId="3" applyFont="1" applyFill="1"/>
    <xf numFmtId="0" fontId="22" fillId="3" borderId="0" xfId="3" applyFont="1" applyFill="1"/>
    <xf numFmtId="0" fontId="5" fillId="3" borderId="0" xfId="3" applyFont="1" applyFill="1" applyAlignment="1">
      <alignment horizontal="center" vertical="center"/>
    </xf>
    <xf numFmtId="0" fontId="5" fillId="3" borderId="0" xfId="3" applyFont="1" applyFill="1" applyAlignment="1">
      <alignment horizontal="justify" vertical="center"/>
    </xf>
    <xf numFmtId="0" fontId="1" fillId="3" borderId="0" xfId="3" applyFont="1" applyFill="1" applyAlignment="1">
      <alignment horizontal="justify" vertical="center"/>
    </xf>
    <xf numFmtId="0" fontId="3" fillId="2" borderId="14" xfId="3" applyFont="1" applyFill="1" applyBorder="1" applyAlignment="1">
      <alignment horizontal="left" vertical="center"/>
    </xf>
    <xf numFmtId="0" fontId="4" fillId="0" borderId="0" xfId="0" applyFont="1"/>
    <xf numFmtId="0" fontId="27" fillId="2" borderId="14" xfId="3" applyFont="1" applyFill="1" applyBorder="1" applyAlignment="1">
      <alignment horizontal="left" vertical="center"/>
    </xf>
    <xf numFmtId="0" fontId="27" fillId="2" borderId="14" xfId="3" applyFont="1" applyFill="1" applyBorder="1" applyAlignment="1">
      <alignment horizontal="center" vertical="center"/>
    </xf>
    <xf numFmtId="0" fontId="28" fillId="0" borderId="9" xfId="3" applyFont="1" applyBorder="1" applyAlignment="1">
      <alignment horizontal="left" vertical="top" wrapText="1"/>
    </xf>
    <xf numFmtId="0" fontId="4" fillId="0" borderId="14" xfId="3" applyFont="1" applyBorder="1" applyAlignment="1">
      <alignment horizontal="center" vertical="center" wrapText="1"/>
    </xf>
    <xf numFmtId="0" fontId="4" fillId="3" borderId="14" xfId="3" applyFont="1" applyFill="1" applyBorder="1" applyAlignment="1">
      <alignment horizontal="center" vertical="center"/>
    </xf>
    <xf numFmtId="164" fontId="4" fillId="3" borderId="14" xfId="1" applyNumberFormat="1" applyFont="1" applyFill="1" applyBorder="1" applyAlignment="1">
      <alignment horizontal="center" vertical="center"/>
    </xf>
    <xf numFmtId="0" fontId="27" fillId="2" borderId="14" xfId="3" applyFont="1" applyFill="1" applyBorder="1" applyAlignment="1">
      <alignment vertical="center"/>
    </xf>
    <xf numFmtId="0" fontId="28" fillId="3" borderId="14" xfId="3" applyFont="1" applyFill="1" applyBorder="1" applyAlignment="1">
      <alignment horizontal="center" vertical="center"/>
    </xf>
    <xf numFmtId="166" fontId="28" fillId="3" borderId="14" xfId="6" applyNumberFormat="1" applyFont="1" applyFill="1" applyBorder="1" applyAlignment="1">
      <alignment horizontal="center" vertical="center"/>
    </xf>
    <xf numFmtId="164" fontId="27" fillId="2" borderId="14" xfId="1" applyNumberFormat="1" applyFont="1" applyFill="1" applyBorder="1" applyAlignment="1">
      <alignment horizontal="center" vertical="center"/>
    </xf>
    <xf numFmtId="0" fontId="4" fillId="6" borderId="14" xfId="3" applyFont="1" applyFill="1" applyBorder="1" applyAlignment="1">
      <alignment vertical="top"/>
    </xf>
    <xf numFmtId="164" fontId="4" fillId="6" borderId="14" xfId="1" applyNumberFormat="1" applyFont="1" applyFill="1" applyBorder="1" applyAlignment="1">
      <alignment horizontal="center" vertical="center"/>
    </xf>
    <xf numFmtId="0" fontId="4" fillId="6" borderId="14" xfId="3" applyFont="1" applyFill="1" applyBorder="1" applyAlignment="1">
      <alignment horizontal="left" vertical="top"/>
    </xf>
    <xf numFmtId="164" fontId="3" fillId="2" borderId="14" xfId="3" applyNumberFormat="1" applyFont="1" applyFill="1" applyBorder="1" applyAlignment="1">
      <alignment vertical="center"/>
    </xf>
    <xf numFmtId="164" fontId="27" fillId="2" borderId="14" xfId="1" applyNumberFormat="1" applyFont="1" applyFill="1" applyBorder="1" applyAlignment="1">
      <alignment horizontal="left" vertical="center"/>
    </xf>
    <xf numFmtId="0" fontId="4" fillId="0" borderId="0" xfId="0" quotePrefix="1" applyFont="1"/>
    <xf numFmtId="0" fontId="29" fillId="0" borderId="0" xfId="3" applyFont="1"/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164" fontId="3" fillId="2" borderId="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top" wrapText="1"/>
    </xf>
    <xf numFmtId="0" fontId="1" fillId="0" borderId="23" xfId="0" applyFont="1" applyBorder="1"/>
    <xf numFmtId="0" fontId="1" fillId="0" borderId="24" xfId="0" applyFont="1" applyBorder="1"/>
    <xf numFmtId="0" fontId="4" fillId="0" borderId="23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3" fillId="2" borderId="54" xfId="0" applyFont="1" applyFill="1" applyBorder="1" applyAlignment="1">
      <alignment vertical="center" wrapText="1"/>
    </xf>
    <xf numFmtId="0" fontId="4" fillId="4" borderId="55" xfId="0" applyFont="1" applyFill="1" applyBorder="1"/>
    <xf numFmtId="0" fontId="3" fillId="2" borderId="56" xfId="0" applyFont="1" applyFill="1" applyBorder="1" applyAlignment="1">
      <alignment horizontal="center" vertical="center" wrapText="1"/>
    </xf>
    <xf numFmtId="0" fontId="1" fillId="4" borderId="57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 wrapText="1"/>
    </xf>
    <xf numFmtId="0" fontId="4" fillId="0" borderId="26" xfId="0" applyFont="1" applyBorder="1" applyAlignment="1">
      <alignment vertical="top"/>
    </xf>
    <xf numFmtId="0" fontId="4" fillId="0" borderId="27" xfId="0" applyFont="1" applyBorder="1" applyAlignment="1">
      <alignment vertical="top"/>
    </xf>
    <xf numFmtId="0" fontId="4" fillId="0" borderId="16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2" fillId="3" borderId="0" xfId="3" applyFont="1" applyFill="1" applyAlignment="1">
      <alignment horizontal="left" vertical="center"/>
    </xf>
    <xf numFmtId="0" fontId="30" fillId="3" borderId="0" xfId="3" applyFont="1" applyFill="1" applyAlignment="1">
      <alignment horizontal="left" vertical="center"/>
    </xf>
    <xf numFmtId="0" fontId="3" fillId="3" borderId="0" xfId="3" applyFont="1" applyFill="1" applyAlignment="1">
      <alignment horizontal="justify" vertical="center"/>
    </xf>
    <xf numFmtId="0" fontId="28" fillId="3" borderId="29" xfId="3" applyFont="1" applyFill="1" applyBorder="1" applyAlignment="1">
      <alignment horizontal="justify" vertical="center" wrapText="1"/>
    </xf>
    <xf numFmtId="0" fontId="28" fillId="3" borderId="28" xfId="3" applyFont="1" applyFill="1" applyBorder="1" applyAlignment="1">
      <alignment horizontal="justify" vertical="center" wrapText="1"/>
    </xf>
    <xf numFmtId="0" fontId="28" fillId="3" borderId="26" xfId="3" applyFont="1" applyFill="1" applyBorder="1" applyAlignment="1">
      <alignment horizontal="justify" vertical="center" wrapText="1"/>
    </xf>
    <xf numFmtId="0" fontId="4" fillId="3" borderId="0" xfId="3" applyFont="1" applyFill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left" vertical="top"/>
    </xf>
    <xf numFmtId="0" fontId="2" fillId="6" borderId="0" xfId="3" applyFont="1" applyFill="1"/>
    <xf numFmtId="0" fontId="1" fillId="9" borderId="37" xfId="3" applyFont="1" applyFill="1" applyBorder="1" applyAlignment="1">
      <alignment horizontal="justify" vertical="center" wrapText="1"/>
    </xf>
    <xf numFmtId="0" fontId="33" fillId="0" borderId="0" xfId="0" applyFont="1"/>
    <xf numFmtId="0" fontId="34" fillId="0" borderId="64" xfId="0" applyFont="1" applyBorder="1" applyAlignment="1">
      <alignment vertical="top" wrapText="1"/>
    </xf>
    <xf numFmtId="0" fontId="31" fillId="0" borderId="0" xfId="0" applyFont="1"/>
    <xf numFmtId="0" fontId="36" fillId="0" borderId="0" xfId="0" applyFont="1"/>
    <xf numFmtId="0" fontId="34" fillId="0" borderId="64" xfId="0" applyFont="1" applyBorder="1" applyAlignment="1">
      <alignment horizontal="center" vertical="center" wrapText="1"/>
    </xf>
    <xf numFmtId="0" fontId="1" fillId="0" borderId="34" xfId="3" applyFont="1" applyBorder="1" applyAlignment="1">
      <alignment horizontal="justify" vertical="top" wrapText="1"/>
    </xf>
    <xf numFmtId="0" fontId="0" fillId="0" borderId="39" xfId="0" applyBorder="1"/>
    <xf numFmtId="0" fontId="0" fillId="0" borderId="36" xfId="0" applyBorder="1"/>
    <xf numFmtId="0" fontId="1" fillId="0" borderId="34" xfId="3" applyFont="1" applyBorder="1" applyAlignment="1">
      <alignment horizontal="left" vertical="top" wrapText="1"/>
    </xf>
    <xf numFmtId="0" fontId="26" fillId="3" borderId="0" xfId="3" applyFont="1" applyFill="1" applyAlignment="1">
      <alignment horizontal="left" vertical="center" wrapText="1"/>
    </xf>
    <xf numFmtId="0" fontId="1" fillId="3" borderId="0" xfId="3" applyFont="1" applyFill="1"/>
    <xf numFmtId="164" fontId="3" fillId="2" borderId="49" xfId="4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12" fillId="2" borderId="14" xfId="3" applyFont="1" applyFill="1" applyBorder="1" applyAlignment="1">
      <alignment horizontal="center" vertical="center"/>
    </xf>
    <xf numFmtId="0" fontId="0" fillId="0" borderId="7" xfId="0" applyBorder="1"/>
    <xf numFmtId="0" fontId="0" fillId="0" borderId="44" xfId="0" applyBorder="1"/>
    <xf numFmtId="0" fontId="0" fillId="0" borderId="46" xfId="0" applyBorder="1"/>
    <xf numFmtId="0" fontId="0" fillId="0" borderId="31" xfId="0" applyBorder="1"/>
    <xf numFmtId="0" fontId="0" fillId="0" borderId="4" xfId="0" applyBorder="1"/>
    <xf numFmtId="164" fontId="3" fillId="2" borderId="14" xfId="4" applyNumberFormat="1" applyFont="1" applyFill="1" applyBorder="1" applyAlignment="1">
      <alignment horizontal="center" vertical="center" wrapText="1"/>
    </xf>
    <xf numFmtId="0" fontId="0" fillId="0" borderId="5" xfId="0" applyBorder="1"/>
    <xf numFmtId="164" fontId="3" fillId="2" borderId="48" xfId="4" applyNumberFormat="1" applyFont="1" applyFill="1" applyBorder="1" applyAlignment="1">
      <alignment horizontal="center"/>
    </xf>
    <xf numFmtId="0" fontId="0" fillId="0" borderId="1" xfId="0" applyBorder="1"/>
    <xf numFmtId="0" fontId="0" fillId="0" borderId="59" xfId="0" applyBorder="1"/>
    <xf numFmtId="164" fontId="3" fillId="2" borderId="14" xfId="4" applyNumberFormat="1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2" fillId="2" borderId="60" xfId="3" applyFont="1" applyFill="1" applyBorder="1" applyAlignment="1">
      <alignment horizontal="center" vertical="center" wrapText="1"/>
    </xf>
    <xf numFmtId="0" fontId="0" fillId="0" borderId="45" xfId="0" applyBorder="1"/>
    <xf numFmtId="164" fontId="4" fillId="2" borderId="47" xfId="4" applyNumberFormat="1" applyFont="1" applyFill="1" applyBorder="1" applyAlignment="1">
      <alignment horizontal="left" vertical="top" wrapText="1"/>
    </xf>
    <xf numFmtId="0" fontId="0" fillId="0" borderId="3" xfId="0" applyBorder="1"/>
    <xf numFmtId="164" fontId="4" fillId="2" borderId="14" xfId="4" applyNumberFormat="1" applyFont="1" applyFill="1" applyBorder="1" applyAlignment="1">
      <alignment horizontal="left" vertical="top" wrapText="1"/>
    </xf>
    <xf numFmtId="0" fontId="3" fillId="2" borderId="14" xfId="3" applyFont="1" applyFill="1" applyBorder="1" applyAlignment="1">
      <alignment horizontal="left" vertical="center"/>
    </xf>
    <xf numFmtId="0" fontId="4" fillId="6" borderId="14" xfId="3" applyFont="1" applyFill="1" applyBorder="1" applyAlignment="1">
      <alignment horizontal="left" vertical="top"/>
    </xf>
    <xf numFmtId="0" fontId="27" fillId="2" borderId="14" xfId="3" applyFont="1" applyFill="1" applyBorder="1" applyAlignment="1">
      <alignment horizontal="left" vertical="center"/>
    </xf>
    <xf numFmtId="0" fontId="3" fillId="2" borderId="14" xfId="3" applyFont="1" applyFill="1" applyBorder="1" applyAlignment="1">
      <alignment horizontal="center" vertical="center" wrapText="1"/>
    </xf>
    <xf numFmtId="0" fontId="28" fillId="8" borderId="10" xfId="3" applyFont="1" applyFill="1" applyBorder="1" applyAlignment="1">
      <alignment horizontal="center" vertical="center" wrapText="1"/>
    </xf>
    <xf numFmtId="0" fontId="0" fillId="0" borderId="58" xfId="0" applyBorder="1"/>
    <xf numFmtId="0" fontId="1" fillId="0" borderId="0" xfId="0" applyFont="1"/>
    <xf numFmtId="0" fontId="28" fillId="0" borderId="12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2" fillId="2" borderId="61" xfId="0" applyFont="1" applyFill="1" applyBorder="1" applyAlignment="1">
      <alignment horizontal="center"/>
    </xf>
    <xf numFmtId="0" fontId="0" fillId="0" borderId="2" xfId="0" applyBorder="1"/>
    <xf numFmtId="0" fontId="0" fillId="0" borderId="17" xfId="0" applyBorder="1"/>
    <xf numFmtId="0" fontId="0" fillId="0" borderId="22" xfId="0" applyBorder="1"/>
    <xf numFmtId="0" fontId="3" fillId="0" borderId="3" xfId="0" applyFont="1" applyBorder="1" applyAlignment="1">
      <alignment horizontal="left"/>
    </xf>
    <xf numFmtId="0" fontId="3" fillId="2" borderId="63" xfId="0" applyFont="1" applyFill="1" applyBorder="1" applyAlignment="1">
      <alignment horizontal="right"/>
    </xf>
    <xf numFmtId="0" fontId="0" fillId="0" borderId="18" xfId="0" applyBorder="1"/>
    <xf numFmtId="0" fontId="3" fillId="3" borderId="62" xfId="0" applyFont="1" applyFill="1" applyBorder="1"/>
    <xf numFmtId="0" fontId="0" fillId="0" borderId="8" xfId="0" applyBorder="1"/>
    <xf numFmtId="0" fontId="4" fillId="0" borderId="25" xfId="0" applyFont="1" applyBorder="1" applyAlignment="1">
      <alignment vertical="top"/>
    </xf>
    <xf numFmtId="0" fontId="4" fillId="2" borderId="17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6" borderId="26" xfId="0" applyFont="1" applyFill="1" applyBorder="1" applyAlignment="1">
      <alignment vertical="top"/>
    </xf>
    <xf numFmtId="0" fontId="0" fillId="0" borderId="27" xfId="0" applyBorder="1"/>
    <xf numFmtId="0" fontId="4" fillId="0" borderId="26" xfId="0" applyFont="1" applyBorder="1" applyAlignment="1">
      <alignment vertical="top"/>
    </xf>
    <xf numFmtId="0" fontId="35" fillId="0" borderId="0" xfId="0" applyFont="1" applyAlignment="1">
      <alignment vertical="top" wrapText="1"/>
    </xf>
    <xf numFmtId="0" fontId="0" fillId="0" borderId="0" xfId="0"/>
    <xf numFmtId="0" fontId="37" fillId="0" borderId="0" xfId="0" applyFont="1"/>
    <xf numFmtId="167" fontId="4" fillId="3" borderId="14" xfId="5" applyNumberFormat="1" applyFont="1" applyFill="1" applyBorder="1" applyAlignment="1">
      <alignment horizontal="center"/>
    </xf>
    <xf numFmtId="0" fontId="5" fillId="0" borderId="32" xfId="3" applyFont="1" applyFill="1" applyBorder="1" applyAlignment="1">
      <alignment horizontal="justify" vertical="center" wrapText="1"/>
    </xf>
    <xf numFmtId="0" fontId="1" fillId="0" borderId="33" xfId="3" applyFont="1" applyFill="1" applyBorder="1" applyAlignment="1">
      <alignment horizontal="justify" vertical="center" wrapText="1"/>
    </xf>
    <xf numFmtId="0" fontId="32" fillId="10" borderId="64" xfId="0" applyFont="1" applyFill="1" applyBorder="1" applyAlignment="1">
      <alignment vertical="center" wrapText="1"/>
    </xf>
    <xf numFmtId="0" fontId="34" fillId="11" borderId="64" xfId="0" applyFont="1" applyFill="1" applyBorder="1" applyAlignment="1">
      <alignment vertical="center" wrapText="1"/>
    </xf>
    <xf numFmtId="0" fontId="34" fillId="0" borderId="64" xfId="0" applyFont="1" applyBorder="1" applyAlignment="1">
      <alignment vertical="center" wrapText="1"/>
    </xf>
    <xf numFmtId="0" fontId="1" fillId="0" borderId="36" xfId="3" applyFont="1" applyFill="1" applyBorder="1" applyAlignment="1">
      <alignment horizontal="justify" vertical="center" wrapText="1"/>
    </xf>
    <xf numFmtId="0" fontId="1" fillId="0" borderId="37" xfId="3" applyFont="1" applyFill="1" applyBorder="1" applyAlignment="1">
      <alignment horizontal="justify" vertical="center" wrapText="1"/>
    </xf>
    <xf numFmtId="0" fontId="38" fillId="2" borderId="29" xfId="0" applyFont="1" applyFill="1" applyBorder="1" applyAlignment="1">
      <alignment horizontal="center" vertical="center" wrapText="1"/>
    </xf>
    <xf numFmtId="0" fontId="38" fillId="2" borderId="25" xfId="0" applyFont="1" applyFill="1" applyBorder="1" applyAlignment="1">
      <alignment horizontal="center" vertical="center"/>
    </xf>
    <xf numFmtId="0" fontId="36" fillId="0" borderId="17" xfId="0" applyFont="1" applyBorder="1"/>
    <xf numFmtId="0" fontId="36" fillId="0" borderId="22" xfId="0" applyFont="1" applyBorder="1"/>
    <xf numFmtId="0" fontId="38" fillId="2" borderId="25" xfId="0" applyFont="1" applyFill="1" applyBorder="1" applyAlignment="1">
      <alignment horizontal="center" vertical="center" wrapText="1"/>
    </xf>
    <xf numFmtId="0" fontId="36" fillId="0" borderId="28" xfId="0" applyFont="1" applyBorder="1"/>
    <xf numFmtId="0" fontId="38" fillId="2" borderId="24" xfId="0" applyFont="1" applyFill="1" applyBorder="1" applyAlignment="1">
      <alignment horizontal="center" vertical="center"/>
    </xf>
    <xf numFmtId="0" fontId="38" fillId="2" borderId="24" xfId="0" applyFont="1" applyFill="1" applyBorder="1" applyAlignment="1">
      <alignment horizontal="center" vertical="center" wrapText="1"/>
    </xf>
    <xf numFmtId="0" fontId="38" fillId="2" borderId="29" xfId="0" applyFont="1" applyFill="1" applyBorder="1" applyAlignment="1">
      <alignment vertical="center"/>
    </xf>
    <xf numFmtId="0" fontId="36" fillId="0" borderId="42" xfId="0" applyFont="1" applyBorder="1"/>
    <xf numFmtId="0" fontId="3" fillId="2" borderId="14" xfId="3" applyFont="1" applyFill="1" applyBorder="1" applyAlignment="1">
      <alignment horizontal="center" vertical="center"/>
    </xf>
    <xf numFmtId="0" fontId="36" fillId="0" borderId="5" xfId="0" applyFont="1" applyBorder="1"/>
    <xf numFmtId="0" fontId="36" fillId="0" borderId="53" xfId="0" applyFont="1" applyBorder="1"/>
    <xf numFmtId="0" fontId="3" fillId="2" borderId="14" xfId="3" applyFont="1" applyFill="1" applyBorder="1" applyAlignment="1">
      <alignment horizontal="center" vertical="center"/>
    </xf>
    <xf numFmtId="43" fontId="3" fillId="2" borderId="14" xfId="4" applyFont="1" applyFill="1" applyBorder="1" applyAlignment="1">
      <alignment horizontal="center" vertical="center"/>
    </xf>
    <xf numFmtId="0" fontId="39" fillId="2" borderId="9" xfId="3" applyFont="1" applyFill="1" applyBorder="1" applyAlignment="1">
      <alignment horizontal="center" vertical="top"/>
    </xf>
    <xf numFmtId="0" fontId="40" fillId="2" borderId="9" xfId="3" applyFont="1" applyFill="1" applyBorder="1" applyAlignment="1">
      <alignment horizontal="center" vertical="top"/>
    </xf>
    <xf numFmtId="0" fontId="40" fillId="2" borderId="14" xfId="3" applyFont="1" applyFill="1" applyBorder="1" applyAlignment="1">
      <alignment horizontal="center" vertical="top" wrapText="1"/>
    </xf>
    <xf numFmtId="0" fontId="40" fillId="8" borderId="14" xfId="3" applyFont="1" applyFill="1" applyBorder="1" applyAlignment="1">
      <alignment horizontal="center"/>
    </xf>
    <xf numFmtId="0" fontId="8" fillId="2" borderId="16" xfId="0" applyFont="1" applyFill="1" applyBorder="1" applyAlignment="1">
      <alignment horizontal="left" vertical="top" wrapText="1"/>
    </xf>
    <xf numFmtId="0" fontId="8" fillId="2" borderId="17" xfId="0" applyFont="1" applyFill="1" applyBorder="1" applyAlignment="1">
      <alignment horizontal="left" vertical="top" wrapText="1"/>
    </xf>
    <xf numFmtId="0" fontId="10" fillId="2" borderId="17" xfId="0" applyFont="1" applyFill="1" applyBorder="1" applyAlignment="1">
      <alignment horizontal="left" vertical="top" wrapText="1"/>
    </xf>
    <xf numFmtId="0" fontId="10" fillId="2" borderId="22" xfId="0" applyFont="1" applyFill="1" applyBorder="1" applyAlignment="1">
      <alignment horizontal="left" vertical="top" wrapText="1"/>
    </xf>
    <xf numFmtId="0" fontId="8" fillId="2" borderId="23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24" xfId="0" applyFont="1" applyFill="1" applyBorder="1" applyAlignment="1">
      <alignment horizontal="left" vertical="top" wrapText="1"/>
    </xf>
    <xf numFmtId="0" fontId="8" fillId="2" borderId="22" xfId="0" applyFont="1" applyFill="1" applyBorder="1" applyAlignment="1">
      <alignment horizontal="left" vertical="top" wrapText="1"/>
    </xf>
    <xf numFmtId="0" fontId="11" fillId="2" borderId="16" xfId="0" applyFont="1" applyFill="1" applyBorder="1" applyAlignment="1">
      <alignment horizontal="left" vertical="top" wrapText="1"/>
    </xf>
    <xf numFmtId="0" fontId="11" fillId="2" borderId="17" xfId="0" applyFont="1" applyFill="1" applyBorder="1" applyAlignment="1">
      <alignment horizontal="left" vertical="top" wrapText="1"/>
    </xf>
    <xf numFmtId="0" fontId="15" fillId="2" borderId="23" xfId="0" applyFont="1" applyFill="1" applyBorder="1" applyAlignment="1">
      <alignment horizontal="left" vertical="top" wrapText="1"/>
    </xf>
    <xf numFmtId="0" fontId="15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4" fillId="2" borderId="24" xfId="0" applyFont="1" applyFill="1" applyBorder="1" applyAlignment="1">
      <alignment horizontal="left" vertical="top" wrapText="1"/>
    </xf>
    <xf numFmtId="0" fontId="15" fillId="2" borderId="16" xfId="0" applyFont="1" applyFill="1" applyBorder="1" applyAlignment="1">
      <alignment horizontal="left" vertical="top" wrapText="1"/>
    </xf>
    <xf numFmtId="0" fontId="15" fillId="2" borderId="17" xfId="0" applyFont="1" applyFill="1" applyBorder="1" applyAlignment="1">
      <alignment horizontal="left" vertical="top" wrapText="1"/>
    </xf>
    <xf numFmtId="0" fontId="14" fillId="2" borderId="17" xfId="0" applyFont="1" applyFill="1" applyBorder="1" applyAlignment="1">
      <alignment horizontal="left" vertical="top" wrapText="1"/>
    </xf>
    <xf numFmtId="0" fontId="14" fillId="2" borderId="22" xfId="0" applyFont="1" applyFill="1" applyBorder="1" applyAlignment="1">
      <alignment horizontal="left" vertical="top" wrapText="1"/>
    </xf>
    <xf numFmtId="0" fontId="36" fillId="12" borderId="64" xfId="0" applyFont="1" applyFill="1" applyBorder="1" applyAlignment="1">
      <alignment horizontal="center" vertical="center" wrapText="1"/>
    </xf>
    <xf numFmtId="0" fontId="5" fillId="0" borderId="38" xfId="3" applyFont="1" applyBorder="1" applyAlignment="1">
      <alignment horizontal="justify" vertical="center" wrapText="1"/>
    </xf>
    <xf numFmtId="0" fontId="3" fillId="3" borderId="0" xfId="3" applyFont="1" applyFill="1" applyAlignment="1">
      <alignment horizontal="left" vertical="center"/>
    </xf>
  </cellXfs>
  <cellStyles count="8">
    <cellStyle name="Comma" xfId="1" builtinId="3"/>
    <cellStyle name="Comma 2" xfId="4" xr:uid="{00000000-0005-0000-0000-000004000000}"/>
    <cellStyle name="Currency 2" xfId="6" xr:uid="{00000000-0005-0000-0000-000006000000}"/>
    <cellStyle name="Hyperlink" xfId="2" builtinId="8"/>
    <cellStyle name="Normal" xfId="0" builtinId="0"/>
    <cellStyle name="Normal 2" xfId="3" xr:uid="{00000000-0005-0000-0000-000003000000}"/>
    <cellStyle name="Normal 3" xfId="7" xr:uid="{00000000-0005-0000-0000-000007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139700</xdr:rowOff>
    </xdr:from>
    <xdr:to>
      <xdr:col>35</xdr:col>
      <xdr:colOff>282574</xdr:colOff>
      <xdr:row>72</xdr:row>
      <xdr:rowOff>98427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87F1AC2-054B-4FBD-A9DE-25AE9A619D94}"/>
            </a:ext>
          </a:extLst>
        </xdr:cNvPr>
        <xdr:cNvSpPr txBox="1"/>
      </xdr:nvSpPr>
      <xdr:spPr>
        <a:xfrm>
          <a:off x="152400" y="139700"/>
          <a:ext cx="22799674" cy="118459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400" b="1">
              <a:solidFill>
                <a:srgbClr val="0000FF"/>
              </a:solidFill>
            </a:rPr>
            <a:t>Instructivo para la Elaboración del Plan Operativo Anual (POA) y del Plan de Adquisiciones (PA)</a:t>
          </a:r>
        </a:p>
        <a:p>
          <a:pPr algn="ctr"/>
          <a:endParaRPr lang="en-US" sz="2200" b="1"/>
        </a:p>
        <a:p>
          <a:r>
            <a:rPr lang="en-US" sz="2200" b="1"/>
            <a:t>1. Presentación y Plazos. </a:t>
          </a:r>
          <a:r>
            <a:rPr lang="en-US" sz="2200"/>
            <a:t>El/la líder del proyecto es responsable de preparar y presentar anualmente el </a:t>
          </a:r>
          <a:r>
            <a:rPr lang="en-US" sz="2200" b="1"/>
            <a:t>Plan Operativo Anual (POA)</a:t>
          </a:r>
          <a:r>
            <a:rPr lang="en-US" sz="2200"/>
            <a:t> y el </a:t>
          </a:r>
          <a:r>
            <a:rPr lang="en-US" sz="2200" b="1"/>
            <a:t>Plan de Adquisiciones (PA)</a:t>
          </a:r>
          <a:r>
            <a:rPr lang="en-US" sz="2200"/>
            <a:t>.</a:t>
          </a:r>
          <a:br>
            <a:rPr lang="en-US" sz="2200"/>
          </a:br>
          <a:r>
            <a:rPr lang="en-US" sz="2200"/>
            <a:t>Estos documentos deben ser enviados </a:t>
          </a:r>
          <a:r>
            <a:rPr lang="en-US" sz="2200" b="1"/>
            <a:t>antes del 30 de noviembre de cada año</a:t>
          </a:r>
          <a:r>
            <a:rPr lang="en-US" sz="2200"/>
            <a:t> a la Secretaría Técnica Administrativa (STA) de FONTAGRO al correo: </a:t>
          </a:r>
          <a:r>
            <a:rPr lang="en-US" sz="2200" b="1"/>
            <a:t>secretaria.fontagro@iica.int</a:t>
          </a:r>
        </a:p>
        <a:p>
          <a:endParaRPr lang="en-US" sz="2200"/>
        </a:p>
        <a:p>
          <a:r>
            <a:rPr lang="en-US" sz="2200" b="1"/>
            <a:t>2. Periodo de Ejecución. </a:t>
          </a:r>
          <a:r>
            <a:rPr lang="en-US" sz="2200"/>
            <a:t>Los años de ejecución se realizan por </a:t>
          </a:r>
          <a:r>
            <a:rPr lang="en-US" sz="2200" b="1"/>
            <a:t>año calendario (1 de enero – 31 de diciembre)</a:t>
          </a:r>
          <a:r>
            <a:rPr lang="en-US" sz="2200"/>
            <a:t>. Para proyectos cuyo convenio se firma durante el año en curso</a:t>
          </a:r>
          <a:r>
            <a:rPr lang="en-US" sz="2200" baseline="0"/>
            <a:t> el </a:t>
          </a:r>
          <a:r>
            <a:rPr lang="en-US" sz="2200" b="1"/>
            <a:t>POA 1 (Año 1) es</a:t>
          </a:r>
          <a:r>
            <a:rPr lang="en-US" sz="2200"/>
            <a:t> desde la fecha de firma del convenio hasta el 31 de diciembre del mismo año. El </a:t>
          </a:r>
          <a:r>
            <a:rPr lang="en-US" sz="2200" b="1"/>
            <a:t>POA 2:</a:t>
          </a:r>
          <a:r>
            <a:rPr lang="en-US" sz="2200"/>
            <a:t> del 1 de enero al 31 de diciembre del año siguiente (por ejemplo, 2026),</a:t>
          </a:r>
          <a:r>
            <a:rPr lang="en-US" sz="2200" baseline="0"/>
            <a:t> y</a:t>
          </a:r>
          <a:r>
            <a:rPr lang="en-US" sz="2200"/>
            <a:t> así sucesivamente.</a:t>
          </a:r>
        </a:p>
        <a:p>
          <a:endParaRPr lang="en-US" sz="2200"/>
        </a:p>
        <a:p>
          <a:r>
            <a:rPr lang="en-US" sz="2200" b="1"/>
            <a:t>3. Lineamientos Generales de Elaboración. </a:t>
          </a:r>
          <a:r>
            <a:rPr lang="en-US" sz="2200"/>
            <a:t>El POA y el PA deben construirse</a:t>
          </a:r>
          <a:r>
            <a:rPr lang="en-US" sz="2200" baseline="0"/>
            <a:t> d</a:t>
          </a:r>
          <a:r>
            <a:rPr lang="en-US" sz="2200"/>
            <a:t>e acuerdo con el </a:t>
          </a:r>
          <a:r>
            <a:rPr lang="en-US" sz="2200" b="1"/>
            <a:t>formato y las instrucciones del presente documento</a:t>
          </a:r>
          <a:r>
            <a:rPr lang="en-US" sz="2200" b="0" baseline="0"/>
            <a:t> y </a:t>
          </a:r>
          <a:r>
            <a:rPr lang="en-US" sz="2200" b="1" baseline="0"/>
            <a:t>e</a:t>
          </a:r>
          <a:r>
            <a:rPr lang="en-US" sz="2200" b="1"/>
            <a:t>n consenso</a:t>
          </a:r>
          <a:r>
            <a:rPr lang="en-US" sz="2200"/>
            <a:t> con los participantes del proyecto. En base a los siguientes instrumentos del convenio: </a:t>
          </a:r>
          <a:r>
            <a:rPr lang="en-US" sz="2200" b="1"/>
            <a:t>Matriz de Productos, Matriz de Indicadores </a:t>
          </a:r>
          <a:r>
            <a:rPr lang="en-US" sz="2200" b="1" baseline="0"/>
            <a:t>y cronograma anual</a:t>
          </a:r>
          <a:r>
            <a:rPr lang="en-US" sz="2200" b="0" baseline="0"/>
            <a:t>,</a:t>
          </a:r>
          <a:r>
            <a:rPr lang="en-US" sz="2200" b="0"/>
            <a:t> c</a:t>
          </a:r>
          <a:r>
            <a:rPr lang="en-US" sz="2200"/>
            <a:t>onforme al convenio de Cooperación Técnica firmado con el </a:t>
          </a:r>
          <a:r>
            <a:rPr lang="en-US" sz="2200" b="1"/>
            <a:t>IICA</a:t>
          </a:r>
          <a:r>
            <a:rPr lang="en-US" sz="2200"/>
            <a:t>, actuando en representación de FONTAGRO.  </a:t>
          </a:r>
        </a:p>
        <a:p>
          <a:endParaRPr lang="en-US" sz="2200"/>
        </a:p>
        <a:p>
          <a:r>
            <a:rPr lang="en-US" sz="2200" b="1"/>
            <a:t>4. Reprogramación de Actividades: </a:t>
          </a:r>
          <a:r>
            <a:rPr lang="en-US" sz="2200"/>
            <a:t>Las actividades que no se hayan finalizado durante el año en curso deberán </a:t>
          </a:r>
          <a:r>
            <a:rPr lang="en-US" sz="2200" b="1"/>
            <a:t>trasladarse al POA y PA</a:t>
          </a:r>
          <a:r>
            <a:rPr lang="en-US" sz="2200" b="1" baseline="0"/>
            <a:t> </a:t>
          </a:r>
          <a:r>
            <a:rPr lang="en-US" sz="2200" b="1"/>
            <a:t>del año siguiente</a:t>
          </a:r>
          <a:r>
            <a:rPr lang="en-US" sz="2200"/>
            <a:t>. En consecuencia:</a:t>
          </a:r>
        </a:p>
        <a:p>
          <a:r>
            <a:rPr lang="en-US" sz="2200"/>
            <a:t>El </a:t>
          </a:r>
          <a:r>
            <a:rPr lang="en-US" sz="2200" b="1"/>
            <a:t>POA del año siguiente</a:t>
          </a:r>
          <a:r>
            <a:rPr lang="en-US" sz="2200"/>
            <a:t> (ej. 2026) incluirá: Las actividades planificadas originalmente para ese año, y las actividades pendientes del año anterior (ej. 2025), con sus respectivos recursos. Se recomienda en este POA+PA 2026 agregar</a:t>
          </a:r>
          <a:r>
            <a:rPr lang="en-US" sz="2200" baseline="0"/>
            <a:t> los </a:t>
          </a:r>
          <a:r>
            <a:rPr lang="en-US" sz="2200" b="1" baseline="0"/>
            <a:t>gastos de auditoría, imprevistos y gastos de adminis</a:t>
          </a:r>
          <a:r>
            <a:rPr lang="en-US" sz="22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tración</a:t>
          </a:r>
          <a:r>
            <a:rPr lang="en-US" sz="2200" b="1" baseline="0"/>
            <a:t>. </a:t>
          </a:r>
        </a:p>
        <a:p>
          <a:endParaRPr lang="en-US" sz="2200" baseline="0"/>
        </a:p>
        <a:p>
          <a:r>
            <a:rPr lang="en-US" sz="2200" b="1" baseline="0"/>
            <a:t>6. Recuerde:</a:t>
          </a:r>
        </a:p>
        <a:p>
          <a:r>
            <a:rPr lang="en-US" sz="2200" b="1" baseline="0">
              <a:solidFill>
                <a:srgbClr val="0000FF"/>
              </a:solidFill>
            </a:rPr>
            <a:t>a - </a:t>
          </a:r>
          <a:r>
            <a:rPr lang="en-US" sz="2200" b="1" i="0" baseline="0">
              <a:solidFill>
                <a:srgbClr val="0000FF"/>
              </a:solidFill>
            </a:rPr>
            <a:t>que no se aceptarán cambios o preprogramaciones de uso de fondos durante el </a:t>
          </a:r>
          <a:r>
            <a:rPr lang="en-US" sz="2200" b="1" i="0" baseline="0">
              <a:solidFill>
                <a:srgbClr val="0000FF"/>
              </a:solidFill>
              <a:latin typeface="+mn-lt"/>
              <a:ea typeface="+mn-ea"/>
              <a:cs typeface="+mn-cs"/>
            </a:rPr>
            <a:t>curso del año . La ú</a:t>
          </a:r>
          <a:r>
            <a:rPr lang="en-US" sz="2200" b="1" i="0" baseline="0">
              <a:solidFill>
                <a:srgbClr val="0000FF"/>
              </a:solidFill>
            </a:rPr>
            <a:t>nica oportunidad de realizarlos es al momento de esta present</a:t>
          </a:r>
          <a:r>
            <a:rPr lang="en-US" sz="2200" b="1" i="0" baseline="0">
              <a:solidFill>
                <a:srgbClr val="0000FF"/>
              </a:solidFill>
              <a:latin typeface="+mn-lt"/>
              <a:ea typeface="+mn-ea"/>
              <a:cs typeface="+mn-cs"/>
            </a:rPr>
            <a:t>ación </a:t>
          </a:r>
          <a:r>
            <a:rPr lang="en-US" sz="2200" b="1" i="0" baseline="0">
              <a:solidFill>
                <a:srgbClr val="0000FF"/>
              </a:solidFill>
            </a:rPr>
            <a:t>del POA + PA del 2026.</a:t>
          </a:r>
          <a:endParaRPr lang="en-US" sz="2200" b="1" i="0">
            <a:solidFill>
              <a:srgbClr val="0000FF"/>
            </a:solidFill>
          </a:endParaRPr>
        </a:p>
        <a:p>
          <a:r>
            <a:rPr lang="en-US" sz="2200" b="1" i="0">
              <a:solidFill>
                <a:srgbClr val="0000FF"/>
              </a:solidFill>
            </a:rPr>
            <a:t>b - que no pueden comprarse o contratarse servicios que no esten previamente en el PA</a:t>
          </a:r>
          <a:r>
            <a:rPr lang="en-US" sz="2200" b="1" i="0" baseline="0">
              <a:solidFill>
                <a:srgbClr val="0000FF"/>
              </a:solidFill>
            </a:rPr>
            <a:t> original del proyecto, y de requerirlo se debe solicitar previamente la no objecion a la STA.</a:t>
          </a:r>
        </a:p>
        <a:p>
          <a:r>
            <a:rPr lang="en-US" sz="2200" b="1" i="0" baseline="0">
              <a:solidFill>
                <a:srgbClr val="0000FF"/>
              </a:solidFill>
            </a:rPr>
            <a:t>c - que los contratos de consultoría deben ser siempre implementados bajo procesos competitivos, y los Términos de Referencia deben contener exactamente copia de las actividades y productos citados por el documento de proyecto.</a:t>
          </a:r>
        </a:p>
        <a:p>
          <a:r>
            <a:rPr lang="en-US" sz="2200" b="1" i="0" baseline="0">
              <a:solidFill>
                <a:srgbClr val="0000FF"/>
              </a:solidFill>
            </a:rPr>
            <a:t>d - que debe compilar los aportes de contrapartida en especie de organizaciones co-ejecutoras y asociadas, para remitir al organismo ejecutor, de cara a la auditoría que se inicia cada enero. Estas auditorías revisan la elegibilidad de gastos y procesos del año inmediato anterior.</a:t>
          </a:r>
        </a:p>
        <a:p>
          <a:endParaRPr lang="en-US" sz="2200" b="1" i="0" baseline="0"/>
        </a:p>
        <a:p>
          <a:r>
            <a:rPr lang="en-US" sz="2200" b="1" i="0" baseline="0"/>
            <a:t>7 - Se debe realizar un PA por cada organismo receptor de fondos y uno del total del proyecto para el 2026</a:t>
          </a:r>
        </a:p>
        <a:p>
          <a:endParaRPr lang="en-US" sz="2200" b="1" i="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200" b="1" i="0" baseline="0"/>
            <a:t>Cualquier consulta o sugerencia, </a:t>
          </a:r>
          <a:r>
            <a:rPr lang="en-US" sz="22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nos contactan a </a:t>
          </a:r>
          <a:r>
            <a:rPr lang="en-US" sz="2200" b="1" i="0" baseline="0">
              <a:solidFill>
                <a:srgbClr val="0000FF"/>
              </a:solidFill>
              <a:latin typeface="+mn-lt"/>
              <a:ea typeface="+mn-ea"/>
              <a:cs typeface="+mn-cs"/>
            </a:rPr>
            <a:t>secretaria.fontagro@iica.int</a:t>
          </a:r>
        </a:p>
        <a:p>
          <a:endParaRPr lang="en-US" sz="2200"/>
        </a:p>
        <a:p>
          <a:r>
            <a:rPr lang="en-US" sz="2200" b="1"/>
            <a:t> Éxitos! | Secretaría</a:t>
          </a:r>
          <a:r>
            <a:rPr lang="en-US" sz="2200" b="1" baseline="0"/>
            <a:t> Técnica Administrativa (STA) | FONTAGRO</a:t>
          </a:r>
          <a:endParaRPr lang="en-US" sz="2200"/>
        </a:p>
        <a:p>
          <a:endParaRPr lang="en-US" sz="2200">
            <a:latin typeface="+mn-lt"/>
            <a:ea typeface="Microsoft Yi Baiti" panose="03000500000000000000" pitchFamily="66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6351</xdr:colOff>
      <xdr:row>1</xdr:row>
      <xdr:rowOff>76200</xdr:rowOff>
    </xdr:from>
    <xdr:to>
      <xdr:col>2</xdr:col>
      <xdr:colOff>5435601</xdr:colOff>
      <xdr:row>3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FB0395-E69B-4F32-A510-0104A8A7D414}"/>
            </a:ext>
          </a:extLst>
        </xdr:cNvPr>
        <xdr:cNvSpPr txBox="1"/>
      </xdr:nvSpPr>
      <xdr:spPr>
        <a:xfrm>
          <a:off x="114301" y="342900"/>
          <a:ext cx="9512300" cy="5461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Nota: </a:t>
          </a:r>
          <a:r>
            <a:rPr lang="en-US" sz="1200" b="0"/>
            <a:t>Las secciones del documento que posean (*) serán completada por el personal de la Secretaría Técnica Administrativa (STA). El resto debe ser completado por el responsable que presenta la propuesta.</a:t>
          </a:r>
          <a:endParaRPr lang="en-US" sz="1400" b="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125</xdr:row>
      <xdr:rowOff>0</xdr:rowOff>
    </xdr:from>
    <xdr:to>
      <xdr:col>9</xdr:col>
      <xdr:colOff>190500</xdr:colOff>
      <xdr:row>128</xdr:row>
      <xdr:rowOff>91722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86E921-DA99-4669-90B7-171494431C6E}"/>
            </a:ext>
          </a:extLst>
        </xdr:cNvPr>
        <xdr:cNvSpPr txBox="1"/>
      </xdr:nvSpPr>
      <xdr:spPr>
        <a:xfrm>
          <a:off x="254000" y="23156333"/>
          <a:ext cx="10907889" cy="6420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  <a:p>
          <a:r>
            <a:rPr lang="en-US" sz="1100"/>
            <a:t>Nota:</a:t>
          </a:r>
          <a:r>
            <a:rPr lang="en-US" sz="1100" baseline="0"/>
            <a:t> No modificar la estructura de presupuestos. Verificar la sumas. Los montos son siempre en dolares de EE.UU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0</xdr:rowOff>
    </xdr:from>
    <xdr:to>
      <xdr:col>13</xdr:col>
      <xdr:colOff>377771</xdr:colOff>
      <xdr:row>50</xdr:row>
      <xdr:rowOff>152359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3EB3690-3CC8-4CE6-A7B7-34CA50E6628A}"/>
            </a:ext>
          </a:extLst>
        </xdr:cNvPr>
        <xdr:cNvSpPr txBox="1"/>
      </xdr:nvSpPr>
      <xdr:spPr>
        <a:xfrm>
          <a:off x="238125" y="5167313"/>
          <a:ext cx="8251771" cy="348610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Notas:</a:t>
          </a:r>
        </a:p>
        <a:p>
          <a:r>
            <a:rPr lang="es-ES_tradn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[1] P</a:t>
          </a:r>
          <a:r>
            <a:rPr lang="es-ES_tradn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Productos total planificados a alcanzar en el proyecto.</a:t>
          </a:r>
          <a:r>
            <a:rPr lang="es-ES_trad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s-ES_tradnl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_tradn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[2] Año:</a:t>
          </a:r>
          <a:r>
            <a:rPr lang="es-ES_tradn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1, 2, 3 y 4: se registra la cantidad esperadad</a:t>
          </a:r>
          <a:r>
            <a:rPr lang="es-ES_trad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</a:t>
          </a:r>
          <a:r>
            <a:rPr lang="es-ES_tradn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productos a entregar </a:t>
          </a:r>
          <a:r>
            <a:rPr lang="es-ES_trad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por año</a:t>
          </a:r>
          <a:r>
            <a:rPr lang="es-ES_tradn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</a:p>
        <a:p>
          <a:r>
            <a:rPr lang="es-ES_tradn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[3] Fin: </a:t>
          </a:r>
          <a:r>
            <a:rPr lang="es-ES_tradn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coloca el valor total resultante de la suma de productos</a:t>
          </a:r>
          <a:r>
            <a:rPr lang="es-ES_trad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por anio</a:t>
          </a:r>
          <a:r>
            <a:rPr lang="es-ES_tradn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es-ES_tradn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[4] Costo por año: </a:t>
          </a:r>
          <a:r>
            <a:rPr lang="es-ES_tradnl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costo total de cada producto</a:t>
          </a:r>
          <a:r>
            <a:rPr lang="es-ES_tradnl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lo estimo en el Presupuesto detallado. Tome ese total y lo asigna al anio en que necesitara los fondos para poder implementar las actividades relacionadas a ese producto. E</a:t>
          </a:r>
          <a:r>
            <a:rPr lang="es-ES_trad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stos montos deben surgir del Presupuesto detallado. El total de fondos del Año 1 debera coincidir con el Plan de Adquisiciones y total de fondos a solicitar en el primer desembolso.  </a:t>
          </a:r>
        </a:p>
        <a:p>
          <a:r>
            <a:rPr lang="es-ES_tradn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[5] </a:t>
          </a:r>
          <a:r>
            <a:rPr lang="es-ES_tradnl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</a:t>
          </a:r>
          <a:r>
            <a:rPr lang="es-ES_tradn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Costo Total </a:t>
          </a:r>
          <a:r>
            <a:rPr lang="es-ES_trad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surge de la suma de costos por años, y debe coincidir con el costo total del producto del presupuesto detallado. </a:t>
          </a:r>
        </a:p>
        <a:p>
          <a:r>
            <a:rPr lang="es-ES_tradn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[6] </a:t>
          </a:r>
          <a:r>
            <a:rPr lang="es-ES_trad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</a:t>
          </a:r>
          <a:r>
            <a:rPr lang="es-ES_tradn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Gastos Administrativos de IICA </a:t>
          </a:r>
          <a:r>
            <a:rPr lang="es-ES_trad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calculan como el 8,1% del monto total de fondos que se ejecutaran a traves de las oficinas de IICA-Pais.</a:t>
          </a:r>
        </a:p>
        <a:p>
          <a:r>
            <a:rPr lang="es-ES_tradn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[7] </a:t>
          </a:r>
          <a:r>
            <a:rPr lang="es-ES_tradnl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</a:t>
          </a:r>
          <a:r>
            <a:rPr lang="es-ES_tradn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Imprevistos</a:t>
          </a:r>
          <a:r>
            <a:rPr lang="es-ES_trad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son los fondos destinados a imprevistos</a:t>
          </a:r>
        </a:p>
        <a:p>
          <a:r>
            <a:rPr lang="es-ES_tradn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[8] </a:t>
          </a:r>
          <a:r>
            <a:rPr lang="es-ES_trad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gasto de </a:t>
          </a:r>
          <a:r>
            <a:rPr lang="es-ES_tradn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Auditoría</a:t>
          </a:r>
          <a:r>
            <a:rPr lang="es-ES_trad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/certificacion de uso de fondos son de alreadedor del $10,000 por proyecto. </a:t>
          </a:r>
        </a:p>
        <a:p>
          <a:r>
            <a:rPr lang="es-ES_trad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gastos 6, 7 y 8 deben coincidir con el presupuesto detallado y consolidado del Anexo respectivo. </a:t>
          </a:r>
        </a:p>
        <a:p>
          <a:r>
            <a:rPr lang="es-ES_tradn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Todas las cifras en esta tabla son a modo de ejemplo. </a:t>
          </a:r>
        </a:p>
        <a:p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200"/>
        </a:p>
      </xdr:txBody>
    </xdr:sp>
    <xdr:clientData/>
  </xdr:twoCellAnchor>
  <xdr:twoCellAnchor>
    <xdr:from>
      <xdr:col>1</xdr:col>
      <xdr:colOff>1</xdr:colOff>
      <xdr:row>1</xdr:row>
      <xdr:rowOff>111129</xdr:rowOff>
    </xdr:from>
    <xdr:to>
      <xdr:col>13</xdr:col>
      <xdr:colOff>412751</xdr:colOff>
      <xdr:row>3</xdr:row>
      <xdr:rowOff>47629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4DF7FCA-DE24-475A-834D-81DDFBE660BC}"/>
            </a:ext>
          </a:extLst>
        </xdr:cNvPr>
        <xdr:cNvSpPr txBox="1"/>
      </xdr:nvSpPr>
      <xdr:spPr>
        <a:xfrm>
          <a:off x="238126" y="381004"/>
          <a:ext cx="8286750" cy="4762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400" b="1"/>
            <a:t>Nota: </a:t>
          </a:r>
          <a:r>
            <a:rPr lang="en-US" sz="1400" b="0"/>
            <a:t>La descripción de cada</a:t>
          </a:r>
          <a:r>
            <a:rPr lang="en-US" sz="1400" b="0" baseline="0"/>
            <a:t> Producto se debe completar en la Sección V del documento Word del proyecto.</a:t>
          </a:r>
          <a:endParaRPr lang="en-US" sz="14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127000</xdr:colOff>
      <xdr:row>25</xdr:row>
      <xdr:rowOff>47625</xdr:rowOff>
    </xdr:from>
    <xdr:to>
      <xdr:col>8</xdr:col>
      <xdr:colOff>460375</xdr:colOff>
      <xdr:row>26</xdr:row>
      <xdr:rowOff>166435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id="{D3F55694-0D94-4B3A-B82C-35782E207DB4}"/>
            </a:ext>
          </a:extLst>
        </xdr:cNvPr>
        <xdr:cNvSpPr/>
      </xdr:nvSpPr>
      <xdr:spPr>
        <a:xfrm>
          <a:off x="4810125" y="4953000"/>
          <a:ext cx="333375" cy="301373"/>
        </a:xfrm>
        <a:prstGeom prst="down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148167</xdr:rowOff>
    </xdr:from>
    <xdr:to>
      <xdr:col>9</xdr:col>
      <xdr:colOff>1657350</xdr:colOff>
      <xdr:row>9</xdr:row>
      <xdr:rowOff>49389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0362CAB-0FB8-41FC-B71C-AD3641831488}"/>
            </a:ext>
          </a:extLst>
        </xdr:cNvPr>
        <xdr:cNvSpPr txBox="1"/>
      </xdr:nvSpPr>
      <xdr:spPr>
        <a:xfrm>
          <a:off x="225778" y="416278"/>
          <a:ext cx="12177183" cy="119944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Nota: </a:t>
          </a:r>
          <a:r>
            <a:rPr lang="en-US" sz="1400" b="0"/>
            <a:t>En esta tabla debera elaborar el Plan de Adquisiciones Total del proyecto, el cual resultará de la suma de los PAs individuales de cada organización</a:t>
          </a:r>
          <a:r>
            <a:rPr lang="en-US" sz="1400" b="0" baseline="0"/>
            <a:t> participante. S</a:t>
          </a:r>
          <a:r>
            <a:rPr lang="en-US" sz="1400" b="0"/>
            <a:t>e debe elaborar un Plan de Adquisicion (PA)</a:t>
          </a:r>
          <a:r>
            <a:rPr lang="en-US" sz="1400" b="0" baseline="0"/>
            <a:t> por organización receptora de fondos y uno por el total del proyecto. Todos los PAs se preparan en Dólares de los EE.UU. Los </a:t>
          </a:r>
          <a:r>
            <a:rPr lang="en-US" sz="1400" b="0" baseline="0">
              <a:solidFill>
                <a:sysClr val="windowText" lastClr="000000"/>
              </a:solidFill>
            </a:rPr>
            <a:t>metodos de compra y/o contratación son siempre competitivos. El monto total del PA del proyecto debe coincidir con el monto total solicitado a FONTAGRO. Para elaborar el PA individual de una organización co-ejecutora, utilice el formato de la tabla hacia la derecha, separándolo en una hoja de Excel adicional.</a:t>
          </a:r>
          <a:endParaRPr lang="en-US" sz="1400" b="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6351</xdr:colOff>
      <xdr:row>1</xdr:row>
      <xdr:rowOff>69850</xdr:rowOff>
    </xdr:from>
    <xdr:to>
      <xdr:col>5</xdr:col>
      <xdr:colOff>1098550</xdr:colOff>
      <xdr:row>3</xdr:row>
      <xdr:rowOff>241650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72CAEA0-3251-453D-96CC-45070EDF4566}"/>
            </a:ext>
          </a:extLst>
        </xdr:cNvPr>
        <xdr:cNvSpPr txBox="1"/>
      </xdr:nvSpPr>
      <xdr:spPr>
        <a:xfrm>
          <a:off x="222251" y="336550"/>
          <a:ext cx="10452099" cy="756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Nota: </a:t>
          </a:r>
          <a:r>
            <a:rPr lang="en-US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Esta sección</a:t>
          </a:r>
          <a:r>
            <a:rPr lang="en-US" sz="14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utiliza los indicadores descritos en el 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de Mediano Plazo (PMP) 2025-2030 </a:t>
          </a:r>
          <a:r>
            <a:rPr lang="en-US" sz="14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FONTAGRO, disponible en la página de Documentos: </a:t>
          </a:r>
          <a:r>
            <a:rPr lang="en-US" sz="1400" b="0" u="sng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https://fontagro.org/es/documentos-institucionales</a:t>
          </a:r>
          <a:r>
            <a:rPr lang="en-US" sz="14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Solicitamos leer el documento en detalle previo a completar. Además de esos indicadores obligatorios, el proyecto puede incluir indicadores propios.</a:t>
          </a:r>
          <a:endParaRPr lang="en-US" sz="1400" b="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4.9989318521683403E-2"/>
  </sheetPr>
  <dimension ref="A1"/>
  <sheetViews>
    <sheetView tabSelected="1" zoomScale="50" zoomScaleNormal="50" workbookViewId="0">
      <selection activeCell="AJ19" sqref="AJ19"/>
    </sheetView>
  </sheetViews>
  <sheetFormatPr defaultColWidth="9.1796875" defaultRowHeight="12.5" x14ac:dyDescent="0.25"/>
  <cols>
    <col min="1" max="1" width="9.1796875" style="41" customWidth="1"/>
    <col min="2" max="16384" width="9.1796875" style="4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 tint="4.9989318521683403E-2"/>
  </sheetPr>
  <dimension ref="B2:D14"/>
  <sheetViews>
    <sheetView workbookViewId="0">
      <selection activeCell="D14" sqref="D14"/>
    </sheetView>
  </sheetViews>
  <sheetFormatPr defaultColWidth="9.1796875" defaultRowHeight="14.5" x14ac:dyDescent="0.35"/>
  <cols>
    <col min="1" max="1" width="3.1796875" style="44" customWidth="1"/>
    <col min="2" max="2" width="22.90625" style="44" customWidth="1"/>
    <col min="3" max="3" width="14.1796875" style="44" customWidth="1"/>
    <col min="4" max="4" width="110" style="44" customWidth="1"/>
    <col min="5" max="5" width="9.1796875" style="44" customWidth="1"/>
    <col min="6" max="16384" width="9.1796875" style="44"/>
  </cols>
  <sheetData>
    <row r="2" spans="2:4" ht="21" customHeight="1" x14ac:dyDescent="0.5">
      <c r="B2" s="191" t="s">
        <v>0</v>
      </c>
      <c r="C2" s="50"/>
      <c r="D2" s="50"/>
    </row>
    <row r="3" spans="2:4" ht="21" customHeight="1" x14ac:dyDescent="0.5">
      <c r="B3" s="191"/>
      <c r="C3" s="50"/>
      <c r="D3" s="50"/>
    </row>
    <row r="4" spans="2:4" x14ac:dyDescent="0.35">
      <c r="B4" s="51" t="s">
        <v>517</v>
      </c>
      <c r="C4" s="42" t="str">
        <f>HYPERLINK("#Datos", "Datos")</f>
        <v>Datos</v>
      </c>
      <c r="D4" s="50" t="s">
        <v>1</v>
      </c>
    </row>
    <row r="5" spans="2:4" x14ac:dyDescent="0.35">
      <c r="B5" s="51" t="s">
        <v>2</v>
      </c>
      <c r="C5" s="42" t="str">
        <f>HYPERLINK("#Anexo_1", "A.I")</f>
        <v>A.I</v>
      </c>
      <c r="D5" s="50" t="s">
        <v>3</v>
      </c>
    </row>
    <row r="6" spans="2:4" x14ac:dyDescent="0.35">
      <c r="B6" s="51" t="s">
        <v>4</v>
      </c>
      <c r="C6" s="42" t="str">
        <f>HYPERLINK("#Anexo_II_a", "A.II.a")</f>
        <v>A.II.a</v>
      </c>
      <c r="D6" s="50" t="s">
        <v>5</v>
      </c>
    </row>
    <row r="7" spans="2:4" x14ac:dyDescent="0.35">
      <c r="B7" s="51"/>
      <c r="C7" s="42" t="str">
        <f>HYPERLINK("#Anexo_II_b", "A.II.b")</f>
        <v>A.II.b</v>
      </c>
      <c r="D7" s="50" t="s">
        <v>6</v>
      </c>
    </row>
    <row r="8" spans="2:4" x14ac:dyDescent="0.35">
      <c r="B8" s="51"/>
      <c r="C8" s="42" t="str">
        <f>HYPERLINK("#Anexo_II_c", "A.II.c")</f>
        <v>A.II.c</v>
      </c>
      <c r="D8" s="50" t="s">
        <v>7</v>
      </c>
    </row>
    <row r="9" spans="2:4" x14ac:dyDescent="0.35">
      <c r="B9" s="51" t="s">
        <v>8</v>
      </c>
      <c r="C9" s="42" t="str">
        <f>HYPERLINK("#Anexo_III_PA", "A.III.PA")</f>
        <v>A.III.PA</v>
      </c>
      <c r="D9" s="50" t="s">
        <v>9</v>
      </c>
    </row>
    <row r="10" spans="2:4" x14ac:dyDescent="0.35">
      <c r="B10" s="51"/>
      <c r="C10" s="50" t="s">
        <v>10</v>
      </c>
      <c r="D10" s="50" t="s">
        <v>11</v>
      </c>
    </row>
    <row r="11" spans="2:4" x14ac:dyDescent="0.35">
      <c r="B11" s="51" t="s">
        <v>12</v>
      </c>
      <c r="C11" s="42" t="str">
        <f>HYPERLINK("#Anexo_IV_POA", "A.IV.POA")</f>
        <v>A.IV.POA</v>
      </c>
      <c r="D11" s="50" t="s">
        <v>13</v>
      </c>
    </row>
    <row r="12" spans="2:4" x14ac:dyDescent="0.35">
      <c r="B12" s="51" t="s">
        <v>526</v>
      </c>
      <c r="C12" s="42" t="str">
        <f>HYPERLINK("#Anexo_V_a", "A.V.a")</f>
        <v>A.V.a</v>
      </c>
      <c r="D12" s="50" t="s">
        <v>555</v>
      </c>
    </row>
    <row r="13" spans="2:4" x14ac:dyDescent="0.35">
      <c r="B13" s="51"/>
      <c r="C13" s="42" t="str">
        <f>HYPERLINK("#Anexo_V_b", "A.V.b")</f>
        <v>A.V.b</v>
      </c>
      <c r="D13" s="50" t="s">
        <v>558</v>
      </c>
    </row>
    <row r="14" spans="2:4" x14ac:dyDescent="0.35">
      <c r="B14" s="51"/>
      <c r="C14" s="50"/>
      <c r="D14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53"/>
  <sheetViews>
    <sheetView workbookViewId="0">
      <selection activeCell="B6" sqref="B6"/>
    </sheetView>
  </sheetViews>
  <sheetFormatPr defaultColWidth="9.1796875" defaultRowHeight="13" x14ac:dyDescent="0.3"/>
  <cols>
    <col min="1" max="1" width="1.54296875" style="122" customWidth="1"/>
    <col min="2" max="2" width="58.453125" style="122" customWidth="1"/>
    <col min="3" max="3" width="78.1796875" style="122" customWidth="1"/>
    <col min="4" max="4" width="9.1796875" style="122" customWidth="1"/>
    <col min="5" max="7" width="9.1796875" style="122"/>
    <col min="8" max="8" width="13" hidden="1" customWidth="1"/>
    <col min="9" max="16384" width="9.1796875" style="122"/>
  </cols>
  <sheetData>
    <row r="1" spans="2:3" ht="21" customHeight="1" x14ac:dyDescent="0.3">
      <c r="B1" s="177" t="s">
        <v>517</v>
      </c>
    </row>
    <row r="2" spans="2:3" ht="18.5" customHeight="1" x14ac:dyDescent="0.3">
      <c r="B2" s="177"/>
    </row>
    <row r="3" spans="2:3" ht="18.5" customHeight="1" x14ac:dyDescent="0.3">
      <c r="B3" s="177"/>
    </row>
    <row r="4" spans="2:3" ht="18.5" customHeight="1" thickBot="1" x14ac:dyDescent="0.35">
      <c r="B4" s="300"/>
    </row>
    <row r="5" spans="2:3" ht="13.5" customHeight="1" thickBot="1" x14ac:dyDescent="0.35">
      <c r="B5" s="254" t="s">
        <v>14</v>
      </c>
      <c r="C5" s="255" t="s">
        <v>15</v>
      </c>
    </row>
    <row r="6" spans="2:3" ht="21.5" customHeight="1" thickBot="1" x14ac:dyDescent="0.35">
      <c r="B6" s="123"/>
    </row>
    <row r="7" spans="2:3" ht="13.5" customHeight="1" thickBot="1" x14ac:dyDescent="0.35">
      <c r="B7" s="124" t="s">
        <v>565</v>
      </c>
      <c r="C7" s="125" t="s">
        <v>16</v>
      </c>
    </row>
    <row r="8" spans="2:3" ht="13.5" customHeight="1" thickBot="1" x14ac:dyDescent="0.35">
      <c r="B8" s="126" t="s">
        <v>17</v>
      </c>
      <c r="C8" s="127" t="s">
        <v>563</v>
      </c>
    </row>
    <row r="9" spans="2:3" ht="13.5" customHeight="1" thickBot="1" x14ac:dyDescent="0.35">
      <c r="B9" s="126" t="s">
        <v>18</v>
      </c>
      <c r="C9" s="127"/>
    </row>
    <row r="10" spans="2:3" ht="13.5" customHeight="1" thickBot="1" x14ac:dyDescent="0.35">
      <c r="B10" s="126" t="s">
        <v>564</v>
      </c>
      <c r="C10" s="127"/>
    </row>
    <row r="11" spans="2:3" ht="13.5" customHeight="1" thickBot="1" x14ac:dyDescent="0.35">
      <c r="B11" s="259" t="s">
        <v>524</v>
      </c>
      <c r="C11" s="260"/>
    </row>
    <row r="12" spans="2:3" ht="13.5" customHeight="1" thickBot="1" x14ac:dyDescent="0.35">
      <c r="B12" s="126" t="s">
        <v>19</v>
      </c>
      <c r="C12" s="127"/>
    </row>
    <row r="13" spans="2:3" ht="13.5" customHeight="1" thickBot="1" x14ac:dyDescent="0.35">
      <c r="B13" s="126" t="s">
        <v>559</v>
      </c>
      <c r="C13" s="299" t="s">
        <v>560</v>
      </c>
    </row>
    <row r="14" spans="2:3" ht="13.5" thickBot="1" x14ac:dyDescent="0.35">
      <c r="B14" s="201" t="s">
        <v>525</v>
      </c>
      <c r="C14" s="128" t="s">
        <v>20</v>
      </c>
    </row>
    <row r="15" spans="2:3" x14ac:dyDescent="0.3">
      <c r="B15" s="199"/>
      <c r="C15" s="128" t="s">
        <v>20</v>
      </c>
    </row>
    <row r="16" spans="2:3" ht="13.5" customHeight="1" thickBot="1" x14ac:dyDescent="0.35">
      <c r="B16" s="200"/>
      <c r="C16" s="127" t="s">
        <v>21</v>
      </c>
    </row>
    <row r="17" spans="2:8" ht="12.75" customHeight="1" x14ac:dyDescent="0.3">
      <c r="B17" s="198" t="s">
        <v>22</v>
      </c>
      <c r="C17" s="128" t="s">
        <v>20</v>
      </c>
    </row>
    <row r="18" spans="2:8" x14ac:dyDescent="0.3">
      <c r="B18" s="199"/>
      <c r="C18" s="128" t="s">
        <v>20</v>
      </c>
    </row>
    <row r="19" spans="2:8" ht="13.5" customHeight="1" thickBot="1" x14ac:dyDescent="0.35">
      <c r="B19" s="200"/>
      <c r="C19" s="127" t="s">
        <v>21</v>
      </c>
    </row>
    <row r="20" spans="2:8" ht="13.5" customHeight="1" thickBot="1" x14ac:dyDescent="0.35">
      <c r="B20" s="126" t="s">
        <v>23</v>
      </c>
      <c r="C20" s="127"/>
    </row>
    <row r="21" spans="2:8" ht="13.5" customHeight="1" thickBot="1" x14ac:dyDescent="0.35">
      <c r="B21" s="126" t="s">
        <v>24</v>
      </c>
      <c r="C21" s="127"/>
    </row>
    <row r="22" spans="2:8" ht="13.5" customHeight="1" thickBot="1" x14ac:dyDescent="0.35">
      <c r="B22" s="126" t="s">
        <v>25</v>
      </c>
      <c r="C22" s="127"/>
    </row>
    <row r="23" spans="2:8" ht="13.5" customHeight="1" thickBot="1" x14ac:dyDescent="0.35">
      <c r="B23" s="126" t="s">
        <v>26</v>
      </c>
      <c r="C23" s="127"/>
    </row>
    <row r="24" spans="2:8" ht="13.5" customHeight="1" thickBot="1" x14ac:dyDescent="0.35">
      <c r="B24" s="126" t="s">
        <v>27</v>
      </c>
      <c r="C24" s="127"/>
    </row>
    <row r="25" spans="2:8" ht="13.5" customHeight="1" thickBot="1" x14ac:dyDescent="0.35">
      <c r="B25" s="126" t="s">
        <v>28</v>
      </c>
      <c r="C25" s="127"/>
    </row>
    <row r="26" spans="2:8" ht="13.5" customHeight="1" thickBot="1" x14ac:dyDescent="0.35">
      <c r="B26" s="126" t="s">
        <v>29</v>
      </c>
      <c r="C26" s="127"/>
    </row>
    <row r="27" spans="2:8" ht="13.5" customHeight="1" thickBot="1" x14ac:dyDescent="0.35">
      <c r="B27" s="259" t="s">
        <v>561</v>
      </c>
      <c r="C27" s="260"/>
    </row>
    <row r="28" spans="2:8" ht="13.5" customHeight="1" thickBot="1" x14ac:dyDescent="0.35">
      <c r="B28" s="126" t="s">
        <v>30</v>
      </c>
      <c r="C28" s="192"/>
      <c r="H28" t="str">
        <f>IFERROR(INDEX(Ref_Programas!$A:$A,MATCH($C$28,Ref_Programas!$B:$B,0)),"")</f>
        <v/>
      </c>
    </row>
    <row r="29" spans="2:8" ht="13.5" customHeight="1" thickBot="1" x14ac:dyDescent="0.35">
      <c r="B29" s="126" t="s">
        <v>515</v>
      </c>
      <c r="C29" s="192"/>
    </row>
    <row r="30" spans="2:8" ht="13.5" customHeight="1" thickBot="1" x14ac:dyDescent="0.35">
      <c r="B30" s="126" t="s">
        <v>562</v>
      </c>
      <c r="C30" s="127" t="s">
        <v>526</v>
      </c>
    </row>
    <row r="31" spans="2:8" ht="14" customHeight="1" x14ac:dyDescent="0.3">
      <c r="B31" s="123"/>
    </row>
    <row r="32" spans="2:8" ht="14.5" x14ac:dyDescent="0.35">
      <c r="B32" s="82" t="s">
        <v>31</v>
      </c>
    </row>
    <row r="53" spans="2:3" x14ac:dyDescent="0.3">
      <c r="B53" s="129"/>
      <c r="C53" s="130"/>
    </row>
  </sheetData>
  <mergeCells count="2">
    <mergeCell ref="B17:B19"/>
    <mergeCell ref="B14:B16"/>
  </mergeCells>
  <dataValidations count="2">
    <dataValidation type="list" allowBlank="1" showErrorMessage="1" error="Seleccione un Programa Insignia de la lista." sqref="C28" xr:uid="{00000000-0002-0000-0200-000000000000}">
      <formula1>PROGRAMAS_TITULOS</formula1>
    </dataValidation>
    <dataValidation type="list" allowBlank="1" showErrorMessage="1" error="Seleccione primero un Programa Insignia; luego elija una de sus líneas de acción." sqref="C29" xr:uid="{00000000-0002-0000-0200-000001000000}">
      <formula1>INDIRECT("LA_"&amp;$H$28)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37"/>
  <sheetViews>
    <sheetView zoomScaleNormal="100" workbookViewId="0">
      <selection activeCell="B5" sqref="B5"/>
    </sheetView>
  </sheetViews>
  <sheetFormatPr defaultColWidth="9.1796875" defaultRowHeight="13" x14ac:dyDescent="0.3"/>
  <cols>
    <col min="1" max="1" width="3.26953125" style="122" customWidth="1"/>
    <col min="2" max="2" width="29" style="122" customWidth="1"/>
    <col min="3" max="3" width="50.1796875" style="122" customWidth="1"/>
    <col min="4" max="4" width="36.7265625" style="122" customWidth="1"/>
    <col min="5" max="5" width="9.1796875" style="122" customWidth="1"/>
    <col min="6" max="16384" width="9.1796875" style="122"/>
  </cols>
  <sheetData>
    <row r="1" spans="2:4" ht="21" customHeight="1" x14ac:dyDescent="0.3">
      <c r="B1" s="177" t="s">
        <v>32</v>
      </c>
    </row>
    <row r="2" spans="2:4" x14ac:dyDescent="0.3">
      <c r="B2" s="131"/>
    </row>
    <row r="3" spans="2:4" ht="15.5" customHeight="1" x14ac:dyDescent="0.3">
      <c r="B3" s="178" t="s">
        <v>33</v>
      </c>
    </row>
    <row r="4" spans="2:4" ht="30" customHeight="1" x14ac:dyDescent="0.3">
      <c r="B4" s="202" t="s">
        <v>521</v>
      </c>
      <c r="C4" s="203"/>
      <c r="D4" s="203"/>
    </row>
    <row r="5" spans="2:4" x14ac:dyDescent="0.3">
      <c r="B5" s="132"/>
    </row>
    <row r="6" spans="2:4" ht="15" customHeight="1" thickBot="1" x14ac:dyDescent="0.4">
      <c r="B6" s="179"/>
      <c r="C6" s="179" t="s">
        <v>34</v>
      </c>
      <c r="D6" s="82" t="s">
        <v>35</v>
      </c>
    </row>
    <row r="7" spans="2:4" ht="14.5" customHeight="1" x14ac:dyDescent="0.3">
      <c r="B7" s="180" t="s">
        <v>519</v>
      </c>
      <c r="C7" s="180"/>
      <c r="D7" s="180"/>
    </row>
    <row r="8" spans="2:4" ht="14.5" customHeight="1" x14ac:dyDescent="0.3">
      <c r="B8" s="181" t="s">
        <v>36</v>
      </c>
      <c r="C8" s="181"/>
      <c r="D8" s="181"/>
    </row>
    <row r="9" spans="2:4" ht="14.5" customHeight="1" x14ac:dyDescent="0.3">
      <c r="B9" s="181" t="s">
        <v>37</v>
      </c>
      <c r="C9" s="181"/>
      <c r="D9" s="181"/>
    </row>
    <row r="10" spans="2:4" ht="14.5" customHeight="1" x14ac:dyDescent="0.3">
      <c r="B10" s="181" t="s">
        <v>38</v>
      </c>
      <c r="C10" s="181"/>
      <c r="D10" s="181"/>
    </row>
    <row r="11" spans="2:4" ht="14.5" customHeight="1" x14ac:dyDescent="0.3">
      <c r="B11" s="181" t="s">
        <v>39</v>
      </c>
      <c r="C11" s="181"/>
      <c r="D11" s="181"/>
    </row>
    <row r="12" spans="2:4" ht="14.5" customHeight="1" x14ac:dyDescent="0.3">
      <c r="B12" s="181" t="s">
        <v>40</v>
      </c>
      <c r="C12" s="181"/>
      <c r="D12" s="181"/>
    </row>
    <row r="13" spans="2:4" ht="14.5" customHeight="1" x14ac:dyDescent="0.3">
      <c r="B13" s="181" t="s">
        <v>41</v>
      </c>
      <c r="C13" s="181"/>
      <c r="D13" s="181"/>
    </row>
    <row r="14" spans="2:4" ht="15" customHeight="1" thickBot="1" x14ac:dyDescent="0.35">
      <c r="B14" s="182" t="s">
        <v>42</v>
      </c>
      <c r="C14" s="182"/>
      <c r="D14" s="182"/>
    </row>
    <row r="15" spans="2:4" x14ac:dyDescent="0.3">
      <c r="B15" s="133"/>
    </row>
    <row r="16" spans="2:4" ht="15" customHeight="1" thickBot="1" x14ac:dyDescent="0.4">
      <c r="B16" s="179"/>
      <c r="C16" s="179" t="s">
        <v>34</v>
      </c>
      <c r="D16" s="82" t="s">
        <v>35</v>
      </c>
    </row>
    <row r="17" spans="2:4" ht="14.5" customHeight="1" x14ac:dyDescent="0.3">
      <c r="B17" s="180" t="s">
        <v>518</v>
      </c>
      <c r="C17" s="180"/>
      <c r="D17" s="180"/>
    </row>
    <row r="18" spans="2:4" ht="14.5" customHeight="1" x14ac:dyDescent="0.3">
      <c r="B18" s="181" t="s">
        <v>36</v>
      </c>
      <c r="C18" s="181"/>
      <c r="D18" s="181"/>
    </row>
    <row r="19" spans="2:4" ht="14.5" customHeight="1" x14ac:dyDescent="0.3">
      <c r="B19" s="181" t="s">
        <v>37</v>
      </c>
      <c r="C19" s="181"/>
      <c r="D19" s="181"/>
    </row>
    <row r="20" spans="2:4" ht="14.5" customHeight="1" x14ac:dyDescent="0.3">
      <c r="B20" s="181" t="s">
        <v>38</v>
      </c>
      <c r="C20" s="181"/>
      <c r="D20" s="181"/>
    </row>
    <row r="21" spans="2:4" ht="14.5" customHeight="1" x14ac:dyDescent="0.3">
      <c r="B21" s="181" t="s">
        <v>39</v>
      </c>
      <c r="C21" s="181"/>
      <c r="D21" s="181"/>
    </row>
    <row r="22" spans="2:4" ht="14.5" customHeight="1" x14ac:dyDescent="0.3">
      <c r="B22" s="181" t="s">
        <v>40</v>
      </c>
      <c r="C22" s="181"/>
      <c r="D22" s="181"/>
    </row>
    <row r="23" spans="2:4" ht="14.5" customHeight="1" x14ac:dyDescent="0.3">
      <c r="B23" s="181" t="s">
        <v>41</v>
      </c>
      <c r="C23" s="181"/>
      <c r="D23" s="181"/>
    </row>
    <row r="24" spans="2:4" ht="15" customHeight="1" thickBot="1" x14ac:dyDescent="0.35">
      <c r="B24" s="182" t="s">
        <v>42</v>
      </c>
      <c r="C24" s="182"/>
      <c r="D24" s="182"/>
    </row>
    <row r="25" spans="2:4" x14ac:dyDescent="0.3">
      <c r="B25" s="133"/>
    </row>
    <row r="26" spans="2:4" ht="15.5" customHeight="1" x14ac:dyDescent="0.3">
      <c r="B26" s="178" t="s">
        <v>43</v>
      </c>
    </row>
    <row r="27" spans="2:4" x14ac:dyDescent="0.3">
      <c r="B27" s="131"/>
    </row>
    <row r="28" spans="2:4" ht="34" customHeight="1" x14ac:dyDescent="0.3">
      <c r="B28" s="202" t="s">
        <v>520</v>
      </c>
      <c r="C28" s="203"/>
      <c r="D28" s="203"/>
    </row>
    <row r="29" spans="2:4" ht="15" customHeight="1" thickBot="1" x14ac:dyDescent="0.4">
      <c r="B29" s="183"/>
      <c r="C29" s="179" t="s">
        <v>34</v>
      </c>
      <c r="D29" s="82" t="s">
        <v>35</v>
      </c>
    </row>
    <row r="30" spans="2:4" ht="14.5" customHeight="1" x14ac:dyDescent="0.3">
      <c r="B30" s="180" t="s">
        <v>44</v>
      </c>
      <c r="C30" s="180"/>
      <c r="D30" s="180"/>
    </row>
    <row r="31" spans="2:4" ht="14.5" customHeight="1" x14ac:dyDescent="0.3">
      <c r="B31" s="181" t="s">
        <v>45</v>
      </c>
      <c r="C31" s="181"/>
      <c r="D31" s="181"/>
    </row>
    <row r="32" spans="2:4" ht="14.5" customHeight="1" x14ac:dyDescent="0.3">
      <c r="B32" s="181" t="s">
        <v>46</v>
      </c>
      <c r="C32" s="181"/>
      <c r="D32" s="181"/>
    </row>
    <row r="33" spans="2:4" ht="14.5" customHeight="1" x14ac:dyDescent="0.3">
      <c r="B33" s="181" t="s">
        <v>47</v>
      </c>
      <c r="C33" s="181"/>
      <c r="D33" s="181"/>
    </row>
    <row r="34" spans="2:4" ht="14.5" customHeight="1" x14ac:dyDescent="0.3">
      <c r="B34" s="181" t="s">
        <v>39</v>
      </c>
      <c r="C34" s="181"/>
      <c r="D34" s="181"/>
    </row>
    <row r="35" spans="2:4" ht="14.5" customHeight="1" x14ac:dyDescent="0.3">
      <c r="B35" s="181" t="s">
        <v>40</v>
      </c>
      <c r="C35" s="181"/>
      <c r="D35" s="181"/>
    </row>
    <row r="36" spans="2:4" ht="14.5" customHeight="1" x14ac:dyDescent="0.3">
      <c r="B36" s="181" t="s">
        <v>48</v>
      </c>
      <c r="C36" s="181"/>
      <c r="D36" s="181"/>
    </row>
    <row r="37" spans="2:4" ht="15" customHeight="1" thickBot="1" x14ac:dyDescent="0.35">
      <c r="B37" s="182" t="s">
        <v>42</v>
      </c>
      <c r="C37" s="182"/>
      <c r="D37" s="182"/>
    </row>
  </sheetData>
  <mergeCells count="2">
    <mergeCell ref="B28:D28"/>
    <mergeCell ref="B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124"/>
  <sheetViews>
    <sheetView zoomScale="90" zoomScaleNormal="90" workbookViewId="0">
      <selection activeCell="B11" sqref="B11:B12"/>
    </sheetView>
  </sheetViews>
  <sheetFormatPr defaultColWidth="9.1796875" defaultRowHeight="14.5" x14ac:dyDescent="0.35"/>
  <cols>
    <col min="1" max="1" width="3.6328125" style="44" customWidth="1"/>
    <col min="2" max="2" width="42.453125" style="44" customWidth="1"/>
    <col min="3" max="8" width="15.81640625" style="44" customWidth="1"/>
    <col min="9" max="9" width="15.81640625" style="82" customWidth="1"/>
    <col min="10" max="10" width="20.7265625" style="44" customWidth="1"/>
    <col min="11" max="11" width="9.1796875" style="44" customWidth="1"/>
    <col min="12" max="16384" width="9.1796875" style="44"/>
  </cols>
  <sheetData>
    <row r="1" spans="2:10" ht="21" customHeight="1" thickBot="1" x14ac:dyDescent="0.4">
      <c r="B1" s="43" t="s">
        <v>49</v>
      </c>
      <c r="C1" s="43"/>
      <c r="D1" s="43"/>
      <c r="E1" s="43"/>
      <c r="F1" s="43"/>
      <c r="G1" s="43"/>
      <c r="H1" s="43"/>
      <c r="I1" s="43"/>
      <c r="J1" s="43"/>
    </row>
    <row r="2" spans="2:10" ht="15.5" customHeight="1" x14ac:dyDescent="0.35">
      <c r="B2" s="45" t="s">
        <v>50</v>
      </c>
      <c r="C2" s="46"/>
      <c r="D2" s="46"/>
      <c r="E2" s="46"/>
      <c r="F2" s="46"/>
      <c r="G2" s="46"/>
      <c r="H2" s="46"/>
      <c r="I2" s="47"/>
      <c r="J2" s="48"/>
    </row>
    <row r="3" spans="2:10" ht="15.5" customHeight="1" x14ac:dyDescent="0.35">
      <c r="B3" s="49" t="s">
        <v>51</v>
      </c>
      <c r="C3" s="50"/>
      <c r="D3" s="50"/>
      <c r="E3" s="50"/>
      <c r="F3" s="50"/>
      <c r="G3" s="50"/>
      <c r="H3" s="50"/>
      <c r="I3" s="51"/>
      <c r="J3" s="52"/>
    </row>
    <row r="4" spans="2:10" ht="15.5" customHeight="1" x14ac:dyDescent="0.35">
      <c r="B4" s="49" t="s">
        <v>52</v>
      </c>
      <c r="C4" s="50"/>
      <c r="D4" s="50"/>
      <c r="E4" s="50"/>
      <c r="F4" s="50"/>
      <c r="G4" s="50"/>
      <c r="H4" s="50"/>
      <c r="I4" s="51"/>
      <c r="J4" s="52"/>
    </row>
    <row r="5" spans="2:10" ht="15.5" customHeight="1" x14ac:dyDescent="0.35">
      <c r="B5" s="53" t="s">
        <v>53</v>
      </c>
      <c r="C5" s="50"/>
      <c r="D5" s="50"/>
      <c r="E5" s="50"/>
      <c r="F5" s="50"/>
      <c r="G5" s="50"/>
      <c r="H5" s="50"/>
      <c r="I5" s="51"/>
      <c r="J5" s="52"/>
    </row>
    <row r="6" spans="2:10" ht="15.5" customHeight="1" x14ac:dyDescent="0.35">
      <c r="B6" s="54" t="s">
        <v>54</v>
      </c>
      <c r="C6" s="50"/>
      <c r="D6" s="50"/>
      <c r="E6" s="50"/>
      <c r="F6" s="50"/>
      <c r="G6" s="50"/>
      <c r="H6" s="50"/>
      <c r="I6" s="51"/>
      <c r="J6" s="52"/>
    </row>
    <row r="7" spans="2:10" ht="15.5" customHeight="1" x14ac:dyDescent="0.35">
      <c r="B7" s="54" t="s">
        <v>55</v>
      </c>
      <c r="C7" s="50"/>
      <c r="D7" s="50"/>
      <c r="E7" s="50"/>
      <c r="F7" s="50"/>
      <c r="G7" s="50"/>
      <c r="H7" s="50"/>
      <c r="I7" s="51"/>
      <c r="J7" s="52"/>
    </row>
    <row r="8" spans="2:10" ht="16" customHeight="1" thickBot="1" x14ac:dyDescent="0.4">
      <c r="B8" s="55"/>
      <c r="C8" s="56"/>
      <c r="D8" s="56"/>
      <c r="E8" s="56"/>
      <c r="F8" s="56"/>
      <c r="G8" s="56"/>
      <c r="H8" s="56"/>
      <c r="I8" s="57"/>
      <c r="J8" s="58"/>
    </row>
    <row r="11" spans="2:10" x14ac:dyDescent="0.35">
      <c r="B11" s="206" t="s">
        <v>56</v>
      </c>
      <c r="C11" s="206" t="s">
        <v>57</v>
      </c>
      <c r="D11" s="207"/>
      <c r="E11" s="207"/>
      <c r="F11" s="208"/>
      <c r="G11" s="206" t="s">
        <v>58</v>
      </c>
      <c r="H11" s="207"/>
      <c r="I11" s="208"/>
      <c r="J11" s="220" t="s">
        <v>59</v>
      </c>
    </row>
    <row r="12" spans="2:10" ht="15" customHeight="1" x14ac:dyDescent="0.35">
      <c r="B12" s="213"/>
      <c r="C12" s="209"/>
      <c r="D12" s="210"/>
      <c r="E12" s="210"/>
      <c r="F12" s="211"/>
      <c r="G12" s="209"/>
      <c r="H12" s="210"/>
      <c r="I12" s="211"/>
      <c r="J12" s="221"/>
    </row>
    <row r="13" spans="2:10" x14ac:dyDescent="0.35">
      <c r="B13" s="59" t="s">
        <v>60</v>
      </c>
      <c r="C13" s="59" t="s">
        <v>61</v>
      </c>
      <c r="D13" s="59" t="s">
        <v>62</v>
      </c>
      <c r="E13" s="59" t="s">
        <v>63</v>
      </c>
      <c r="F13" s="60" t="s">
        <v>64</v>
      </c>
      <c r="G13" s="61" t="s">
        <v>62</v>
      </c>
      <c r="H13" s="61" t="s">
        <v>63</v>
      </c>
      <c r="I13" s="62" t="s">
        <v>64</v>
      </c>
      <c r="J13" s="61"/>
    </row>
    <row r="14" spans="2:10" x14ac:dyDescent="0.35">
      <c r="B14" s="63" t="s">
        <v>65</v>
      </c>
      <c r="C14" s="64"/>
      <c r="D14" s="64"/>
      <c r="E14" s="64"/>
      <c r="F14" s="64"/>
      <c r="G14" s="64"/>
      <c r="H14" s="64"/>
      <c r="I14" s="64"/>
      <c r="J14" s="64"/>
    </row>
    <row r="15" spans="2:10" x14ac:dyDescent="0.35">
      <c r="B15" s="65" t="s">
        <v>66</v>
      </c>
      <c r="C15" s="66"/>
      <c r="D15" s="66"/>
      <c r="E15" s="66"/>
      <c r="F15" s="66"/>
      <c r="G15" s="66"/>
      <c r="H15" s="66"/>
      <c r="I15" s="66"/>
      <c r="J15" s="66"/>
    </row>
    <row r="16" spans="2:10" x14ac:dyDescent="0.35">
      <c r="B16" s="67" t="s">
        <v>67</v>
      </c>
      <c r="C16" s="68"/>
      <c r="D16" s="69">
        <v>10</v>
      </c>
      <c r="E16" s="70">
        <v>10</v>
      </c>
      <c r="F16" s="70">
        <f t="shared" ref="F16:F39" si="0">SUM(C16:E16)</f>
        <v>20</v>
      </c>
      <c r="G16" s="70">
        <v>10</v>
      </c>
      <c r="H16" s="70">
        <v>10</v>
      </c>
      <c r="I16" s="71">
        <f t="shared" ref="I16:I39" si="1">SUM(G16:H16)</f>
        <v>20</v>
      </c>
      <c r="J16" s="71">
        <f t="shared" ref="J16:J39" si="2">F16+I16</f>
        <v>40</v>
      </c>
    </row>
    <row r="17" spans="2:10" x14ac:dyDescent="0.35">
      <c r="B17" s="67" t="s">
        <v>68</v>
      </c>
      <c r="C17" s="68"/>
      <c r="D17" s="69"/>
      <c r="E17" s="70"/>
      <c r="F17" s="70">
        <f t="shared" si="0"/>
        <v>0</v>
      </c>
      <c r="G17" s="70"/>
      <c r="H17" s="70"/>
      <c r="I17" s="71">
        <f t="shared" si="1"/>
        <v>0</v>
      </c>
      <c r="J17" s="70">
        <f t="shared" si="2"/>
        <v>0</v>
      </c>
    </row>
    <row r="18" spans="2:10" x14ac:dyDescent="0.35">
      <c r="B18" s="67" t="s">
        <v>69</v>
      </c>
      <c r="C18" s="68"/>
      <c r="D18" s="69"/>
      <c r="E18" s="70"/>
      <c r="F18" s="70">
        <f t="shared" si="0"/>
        <v>0</v>
      </c>
      <c r="G18" s="70"/>
      <c r="H18" s="70"/>
      <c r="I18" s="71">
        <f t="shared" si="1"/>
        <v>0</v>
      </c>
      <c r="J18" s="70">
        <f t="shared" si="2"/>
        <v>0</v>
      </c>
    </row>
    <row r="19" spans="2:10" x14ac:dyDescent="0.35">
      <c r="B19" s="67" t="s">
        <v>70</v>
      </c>
      <c r="C19" s="68"/>
      <c r="D19" s="69"/>
      <c r="E19" s="70"/>
      <c r="F19" s="70">
        <f t="shared" si="0"/>
        <v>0</v>
      </c>
      <c r="G19" s="70"/>
      <c r="H19" s="70"/>
      <c r="I19" s="71">
        <f t="shared" si="1"/>
        <v>0</v>
      </c>
      <c r="J19" s="72">
        <f t="shared" si="2"/>
        <v>0</v>
      </c>
    </row>
    <row r="20" spans="2:10" x14ac:dyDescent="0.35">
      <c r="B20" s="67" t="s">
        <v>71</v>
      </c>
      <c r="C20" s="68"/>
      <c r="D20" s="69"/>
      <c r="E20" s="70"/>
      <c r="F20" s="70">
        <f t="shared" si="0"/>
        <v>0</v>
      </c>
      <c r="G20" s="70"/>
      <c r="H20" s="70"/>
      <c r="I20" s="71">
        <f t="shared" si="1"/>
        <v>0</v>
      </c>
      <c r="J20" s="70">
        <f t="shared" si="2"/>
        <v>0</v>
      </c>
    </row>
    <row r="21" spans="2:10" x14ac:dyDescent="0.35">
      <c r="B21" s="67" t="s">
        <v>72</v>
      </c>
      <c r="C21" s="68"/>
      <c r="D21" s="69"/>
      <c r="E21" s="70"/>
      <c r="F21" s="70">
        <f t="shared" si="0"/>
        <v>0</v>
      </c>
      <c r="G21" s="70"/>
      <c r="H21" s="70"/>
      <c r="I21" s="71">
        <f t="shared" si="1"/>
        <v>0</v>
      </c>
      <c r="J21" s="70">
        <f t="shared" si="2"/>
        <v>0</v>
      </c>
    </row>
    <row r="22" spans="2:10" x14ac:dyDescent="0.35">
      <c r="B22" s="73" t="s">
        <v>64</v>
      </c>
      <c r="C22" s="74"/>
      <c r="D22" s="75">
        <f>SUM(D16:D21)</f>
        <v>10</v>
      </c>
      <c r="E22" s="75">
        <f>SUM(E16:E21)</f>
        <v>10</v>
      </c>
      <c r="F22" s="75">
        <f t="shared" si="0"/>
        <v>20</v>
      </c>
      <c r="G22" s="75">
        <f>SUM(G16:G21)</f>
        <v>10</v>
      </c>
      <c r="H22" s="75">
        <f>SUM(H16:H21)</f>
        <v>10</v>
      </c>
      <c r="I22" s="75">
        <f t="shared" si="1"/>
        <v>20</v>
      </c>
      <c r="J22" s="75">
        <f t="shared" si="2"/>
        <v>40</v>
      </c>
    </row>
    <row r="23" spans="2:10" x14ac:dyDescent="0.35">
      <c r="B23" s="65" t="s">
        <v>73</v>
      </c>
      <c r="C23" s="76"/>
      <c r="D23" s="76"/>
      <c r="E23" s="76"/>
      <c r="F23" s="76">
        <f t="shared" si="0"/>
        <v>0</v>
      </c>
      <c r="G23" s="76"/>
      <c r="H23" s="76"/>
      <c r="I23" s="76">
        <f t="shared" si="1"/>
        <v>0</v>
      </c>
      <c r="J23" s="76">
        <f t="shared" si="2"/>
        <v>0</v>
      </c>
    </row>
    <row r="24" spans="2:10" x14ac:dyDescent="0.35">
      <c r="B24" s="67" t="s">
        <v>67</v>
      </c>
      <c r="C24" s="68"/>
      <c r="D24" s="69">
        <v>15</v>
      </c>
      <c r="E24" s="70">
        <v>15</v>
      </c>
      <c r="F24" s="70">
        <f t="shared" si="0"/>
        <v>30</v>
      </c>
      <c r="G24" s="70">
        <v>15</v>
      </c>
      <c r="H24" s="70">
        <v>15</v>
      </c>
      <c r="I24" s="71">
        <f t="shared" si="1"/>
        <v>30</v>
      </c>
      <c r="J24" s="70">
        <f t="shared" si="2"/>
        <v>60</v>
      </c>
    </row>
    <row r="25" spans="2:10" x14ac:dyDescent="0.35">
      <c r="B25" s="67" t="s">
        <v>68</v>
      </c>
      <c r="C25" s="68"/>
      <c r="D25" s="69"/>
      <c r="E25" s="70"/>
      <c r="F25" s="70">
        <f t="shared" si="0"/>
        <v>0</v>
      </c>
      <c r="G25" s="70"/>
      <c r="H25" s="70"/>
      <c r="I25" s="71">
        <f t="shared" si="1"/>
        <v>0</v>
      </c>
      <c r="J25" s="70">
        <f t="shared" si="2"/>
        <v>0</v>
      </c>
    </row>
    <row r="26" spans="2:10" x14ac:dyDescent="0.35">
      <c r="B26" s="67" t="s">
        <v>69</v>
      </c>
      <c r="C26" s="68"/>
      <c r="D26" s="69"/>
      <c r="E26" s="70"/>
      <c r="F26" s="70">
        <f t="shared" si="0"/>
        <v>0</v>
      </c>
      <c r="G26" s="70"/>
      <c r="H26" s="70"/>
      <c r="I26" s="71">
        <f t="shared" si="1"/>
        <v>0</v>
      </c>
      <c r="J26" s="70">
        <f t="shared" si="2"/>
        <v>0</v>
      </c>
    </row>
    <row r="27" spans="2:10" x14ac:dyDescent="0.35">
      <c r="B27" s="67" t="s">
        <v>70</v>
      </c>
      <c r="C27" s="68"/>
      <c r="D27" s="69"/>
      <c r="E27" s="70"/>
      <c r="F27" s="70">
        <f t="shared" si="0"/>
        <v>0</v>
      </c>
      <c r="G27" s="70"/>
      <c r="H27" s="70"/>
      <c r="I27" s="71">
        <f t="shared" si="1"/>
        <v>0</v>
      </c>
      <c r="J27" s="70">
        <f t="shared" si="2"/>
        <v>0</v>
      </c>
    </row>
    <row r="28" spans="2:10" x14ac:dyDescent="0.35">
      <c r="B28" s="67" t="s">
        <v>71</v>
      </c>
      <c r="C28" s="68"/>
      <c r="D28" s="69"/>
      <c r="E28" s="70"/>
      <c r="F28" s="70">
        <f t="shared" si="0"/>
        <v>0</v>
      </c>
      <c r="G28" s="70"/>
      <c r="H28" s="70"/>
      <c r="I28" s="71">
        <f t="shared" si="1"/>
        <v>0</v>
      </c>
      <c r="J28" s="70">
        <f t="shared" si="2"/>
        <v>0</v>
      </c>
    </row>
    <row r="29" spans="2:10" x14ac:dyDescent="0.35">
      <c r="B29" s="67" t="s">
        <v>72</v>
      </c>
      <c r="C29" s="68"/>
      <c r="D29" s="69"/>
      <c r="E29" s="70"/>
      <c r="F29" s="70">
        <f t="shared" si="0"/>
        <v>0</v>
      </c>
      <c r="G29" s="70"/>
      <c r="H29" s="70"/>
      <c r="I29" s="71">
        <f t="shared" si="1"/>
        <v>0</v>
      </c>
      <c r="J29" s="70">
        <f t="shared" si="2"/>
        <v>0</v>
      </c>
    </row>
    <row r="30" spans="2:10" x14ac:dyDescent="0.35">
      <c r="B30" s="73" t="s">
        <v>64</v>
      </c>
      <c r="C30" s="74"/>
      <c r="D30" s="75">
        <f>SUM(D24:D29)</f>
        <v>15</v>
      </c>
      <c r="E30" s="75">
        <f>SUM(E24:E29)</f>
        <v>15</v>
      </c>
      <c r="F30" s="75">
        <f t="shared" si="0"/>
        <v>30</v>
      </c>
      <c r="G30" s="75">
        <f>SUM(G24:G29)</f>
        <v>15</v>
      </c>
      <c r="H30" s="75">
        <f>SUM(H24:H29)</f>
        <v>15</v>
      </c>
      <c r="I30" s="75">
        <f t="shared" si="1"/>
        <v>30</v>
      </c>
      <c r="J30" s="75">
        <f t="shared" si="2"/>
        <v>60</v>
      </c>
    </row>
    <row r="31" spans="2:10" x14ac:dyDescent="0.35">
      <c r="B31" s="65" t="s">
        <v>74</v>
      </c>
      <c r="C31" s="76"/>
      <c r="D31" s="76"/>
      <c r="E31" s="76"/>
      <c r="F31" s="76">
        <f t="shared" si="0"/>
        <v>0</v>
      </c>
      <c r="G31" s="76"/>
      <c r="H31" s="76"/>
      <c r="I31" s="76">
        <f t="shared" si="1"/>
        <v>0</v>
      </c>
      <c r="J31" s="76">
        <f t="shared" si="2"/>
        <v>0</v>
      </c>
    </row>
    <row r="32" spans="2:10" x14ac:dyDescent="0.35">
      <c r="B32" s="67" t="s">
        <v>67</v>
      </c>
      <c r="C32" s="68"/>
      <c r="D32" s="69"/>
      <c r="E32" s="70"/>
      <c r="F32" s="70">
        <f t="shared" si="0"/>
        <v>0</v>
      </c>
      <c r="G32" s="70"/>
      <c r="H32" s="70"/>
      <c r="I32" s="71">
        <f t="shared" si="1"/>
        <v>0</v>
      </c>
      <c r="J32" s="70">
        <f t="shared" si="2"/>
        <v>0</v>
      </c>
    </row>
    <row r="33" spans="2:10" x14ac:dyDescent="0.35">
      <c r="B33" s="67" t="s">
        <v>68</v>
      </c>
      <c r="C33" s="68"/>
      <c r="D33" s="69"/>
      <c r="E33" s="70"/>
      <c r="F33" s="70">
        <f t="shared" si="0"/>
        <v>0</v>
      </c>
      <c r="G33" s="70"/>
      <c r="H33" s="70"/>
      <c r="I33" s="71">
        <f t="shared" si="1"/>
        <v>0</v>
      </c>
      <c r="J33" s="70">
        <f t="shared" si="2"/>
        <v>0</v>
      </c>
    </row>
    <row r="34" spans="2:10" x14ac:dyDescent="0.35">
      <c r="B34" s="67" t="s">
        <v>69</v>
      </c>
      <c r="C34" s="68"/>
      <c r="D34" s="69"/>
      <c r="E34" s="70"/>
      <c r="F34" s="70">
        <f t="shared" si="0"/>
        <v>0</v>
      </c>
      <c r="G34" s="70"/>
      <c r="H34" s="70"/>
      <c r="I34" s="71">
        <f t="shared" si="1"/>
        <v>0</v>
      </c>
      <c r="J34" s="70">
        <f t="shared" si="2"/>
        <v>0</v>
      </c>
    </row>
    <row r="35" spans="2:10" x14ac:dyDescent="0.35">
      <c r="B35" s="67" t="s">
        <v>70</v>
      </c>
      <c r="C35" s="68"/>
      <c r="D35" s="69"/>
      <c r="E35" s="70"/>
      <c r="F35" s="70">
        <f t="shared" si="0"/>
        <v>0</v>
      </c>
      <c r="G35" s="70"/>
      <c r="H35" s="70"/>
      <c r="I35" s="71">
        <f t="shared" si="1"/>
        <v>0</v>
      </c>
      <c r="J35" s="70">
        <f t="shared" si="2"/>
        <v>0</v>
      </c>
    </row>
    <row r="36" spans="2:10" x14ac:dyDescent="0.35">
      <c r="B36" s="67" t="s">
        <v>71</v>
      </c>
      <c r="C36" s="68"/>
      <c r="D36" s="69"/>
      <c r="E36" s="70"/>
      <c r="F36" s="70">
        <f t="shared" si="0"/>
        <v>0</v>
      </c>
      <c r="G36" s="70"/>
      <c r="H36" s="70"/>
      <c r="I36" s="71">
        <f t="shared" si="1"/>
        <v>0</v>
      </c>
      <c r="J36" s="70">
        <f t="shared" si="2"/>
        <v>0</v>
      </c>
    </row>
    <row r="37" spans="2:10" x14ac:dyDescent="0.35">
      <c r="B37" s="67" t="s">
        <v>72</v>
      </c>
      <c r="C37" s="68"/>
      <c r="D37" s="69"/>
      <c r="E37" s="70"/>
      <c r="F37" s="70">
        <f t="shared" si="0"/>
        <v>0</v>
      </c>
      <c r="G37" s="70"/>
      <c r="H37" s="70"/>
      <c r="I37" s="71">
        <f t="shared" si="1"/>
        <v>0</v>
      </c>
      <c r="J37" s="70">
        <f t="shared" si="2"/>
        <v>0</v>
      </c>
    </row>
    <row r="38" spans="2:10" x14ac:dyDescent="0.35">
      <c r="B38" s="73" t="s">
        <v>64</v>
      </c>
      <c r="C38" s="74"/>
      <c r="D38" s="75">
        <f>SUM(D32:D37)</f>
        <v>0</v>
      </c>
      <c r="E38" s="75">
        <f>SUM(E32:E37)</f>
        <v>0</v>
      </c>
      <c r="F38" s="75">
        <f t="shared" si="0"/>
        <v>0</v>
      </c>
      <c r="G38" s="75">
        <f>SUM(G32:G37)</f>
        <v>0</v>
      </c>
      <c r="H38" s="75">
        <f>SUM(H32:H37)</f>
        <v>0</v>
      </c>
      <c r="I38" s="75">
        <f t="shared" si="1"/>
        <v>0</v>
      </c>
      <c r="J38" s="75">
        <f t="shared" si="2"/>
        <v>0</v>
      </c>
    </row>
    <row r="39" spans="2:10" x14ac:dyDescent="0.35">
      <c r="B39" s="73" t="s">
        <v>75</v>
      </c>
      <c r="C39" s="74"/>
      <c r="D39" s="75">
        <f>D22+D30+D38</f>
        <v>25</v>
      </c>
      <c r="E39" s="75">
        <f>E22+E30+E38</f>
        <v>25</v>
      </c>
      <c r="F39" s="75">
        <f t="shared" si="0"/>
        <v>50</v>
      </c>
      <c r="G39" s="75">
        <f>G22+G30+G38</f>
        <v>25</v>
      </c>
      <c r="H39" s="75">
        <f>H22+H30+H38</f>
        <v>25</v>
      </c>
      <c r="I39" s="75">
        <f t="shared" si="1"/>
        <v>50</v>
      </c>
      <c r="J39" s="75">
        <f t="shared" si="2"/>
        <v>100</v>
      </c>
    </row>
    <row r="40" spans="2:10" x14ac:dyDescent="0.35">
      <c r="B40" s="63" t="s">
        <v>76</v>
      </c>
      <c r="C40" s="64"/>
      <c r="D40" s="64"/>
      <c r="E40" s="64"/>
      <c r="F40" s="64"/>
      <c r="G40" s="64"/>
      <c r="H40" s="64"/>
      <c r="I40" s="64"/>
      <c r="J40" s="64"/>
    </row>
    <row r="41" spans="2:10" x14ac:dyDescent="0.35">
      <c r="B41" s="65" t="s">
        <v>77</v>
      </c>
      <c r="C41" s="76"/>
      <c r="D41" s="76"/>
      <c r="E41" s="76"/>
      <c r="F41" s="76">
        <f t="shared" ref="F41:F72" si="3">SUM(C41:E41)</f>
        <v>0</v>
      </c>
      <c r="G41" s="76"/>
      <c r="H41" s="76"/>
      <c r="I41" s="76">
        <f t="shared" ref="I41:I72" si="4">SUM(G41:H41)</f>
        <v>0</v>
      </c>
      <c r="J41" s="76">
        <f t="shared" ref="J41:J72" si="5">F41+I41</f>
        <v>0</v>
      </c>
    </row>
    <row r="42" spans="2:10" x14ac:dyDescent="0.35">
      <c r="B42" s="67" t="s">
        <v>67</v>
      </c>
      <c r="C42" s="68"/>
      <c r="D42" s="69"/>
      <c r="E42" s="70"/>
      <c r="F42" s="70">
        <f t="shared" si="3"/>
        <v>0</v>
      </c>
      <c r="G42" s="70"/>
      <c r="H42" s="70"/>
      <c r="I42" s="71">
        <f t="shared" si="4"/>
        <v>0</v>
      </c>
      <c r="J42" s="70">
        <f t="shared" si="5"/>
        <v>0</v>
      </c>
    </row>
    <row r="43" spans="2:10" x14ac:dyDescent="0.35">
      <c r="B43" s="67" t="s">
        <v>68</v>
      </c>
      <c r="C43" s="68"/>
      <c r="D43" s="69"/>
      <c r="E43" s="70"/>
      <c r="F43" s="70">
        <f t="shared" si="3"/>
        <v>0</v>
      </c>
      <c r="G43" s="70"/>
      <c r="H43" s="70"/>
      <c r="I43" s="71">
        <f t="shared" si="4"/>
        <v>0</v>
      </c>
      <c r="J43" s="70">
        <f t="shared" si="5"/>
        <v>0</v>
      </c>
    </row>
    <row r="44" spans="2:10" x14ac:dyDescent="0.35">
      <c r="B44" s="67" t="s">
        <v>69</v>
      </c>
      <c r="C44" s="68"/>
      <c r="D44" s="69"/>
      <c r="E44" s="70"/>
      <c r="F44" s="70">
        <f t="shared" si="3"/>
        <v>0</v>
      </c>
      <c r="G44" s="70"/>
      <c r="H44" s="70"/>
      <c r="I44" s="71">
        <f t="shared" si="4"/>
        <v>0</v>
      </c>
      <c r="J44" s="70">
        <f t="shared" si="5"/>
        <v>0</v>
      </c>
    </row>
    <row r="45" spans="2:10" x14ac:dyDescent="0.35">
      <c r="B45" s="67" t="s">
        <v>70</v>
      </c>
      <c r="C45" s="68"/>
      <c r="D45" s="69"/>
      <c r="E45" s="70"/>
      <c r="F45" s="70">
        <f t="shared" si="3"/>
        <v>0</v>
      </c>
      <c r="G45" s="70"/>
      <c r="H45" s="70"/>
      <c r="I45" s="71">
        <f t="shared" si="4"/>
        <v>0</v>
      </c>
      <c r="J45" s="70">
        <f t="shared" si="5"/>
        <v>0</v>
      </c>
    </row>
    <row r="46" spans="2:10" x14ac:dyDescent="0.35">
      <c r="B46" s="67" t="s">
        <v>71</v>
      </c>
      <c r="C46" s="68"/>
      <c r="D46" s="69"/>
      <c r="E46" s="70"/>
      <c r="F46" s="70">
        <f t="shared" si="3"/>
        <v>0</v>
      </c>
      <c r="G46" s="70"/>
      <c r="H46" s="70"/>
      <c r="I46" s="71">
        <f t="shared" si="4"/>
        <v>0</v>
      </c>
      <c r="J46" s="70">
        <f t="shared" si="5"/>
        <v>0</v>
      </c>
    </row>
    <row r="47" spans="2:10" x14ac:dyDescent="0.35">
      <c r="B47" s="67" t="s">
        <v>72</v>
      </c>
      <c r="C47" s="68"/>
      <c r="D47" s="69"/>
      <c r="E47" s="70"/>
      <c r="F47" s="70">
        <f t="shared" si="3"/>
        <v>0</v>
      </c>
      <c r="G47" s="70"/>
      <c r="H47" s="70"/>
      <c r="I47" s="71">
        <f t="shared" si="4"/>
        <v>0</v>
      </c>
      <c r="J47" s="70">
        <f t="shared" si="5"/>
        <v>0</v>
      </c>
    </row>
    <row r="48" spans="2:10" x14ac:dyDescent="0.35">
      <c r="B48" s="73" t="s">
        <v>64</v>
      </c>
      <c r="C48" s="74"/>
      <c r="D48" s="75">
        <f>SUM(D42:D47)</f>
        <v>0</v>
      </c>
      <c r="E48" s="75">
        <f>SUM(E42:E47)</f>
        <v>0</v>
      </c>
      <c r="F48" s="75">
        <f t="shared" si="3"/>
        <v>0</v>
      </c>
      <c r="G48" s="75">
        <f>SUM(G42:G47)</f>
        <v>0</v>
      </c>
      <c r="H48" s="75">
        <f>SUM(H42:H47)</f>
        <v>0</v>
      </c>
      <c r="I48" s="75">
        <f t="shared" si="4"/>
        <v>0</v>
      </c>
      <c r="J48" s="75">
        <f t="shared" si="5"/>
        <v>0</v>
      </c>
    </row>
    <row r="49" spans="2:10" x14ac:dyDescent="0.35">
      <c r="B49" s="65" t="s">
        <v>78</v>
      </c>
      <c r="C49" s="76"/>
      <c r="D49" s="76"/>
      <c r="E49" s="76"/>
      <c r="F49" s="76">
        <f t="shared" si="3"/>
        <v>0</v>
      </c>
      <c r="G49" s="76"/>
      <c r="H49" s="76"/>
      <c r="I49" s="76">
        <f t="shared" si="4"/>
        <v>0</v>
      </c>
      <c r="J49" s="76">
        <f t="shared" si="5"/>
        <v>0</v>
      </c>
    </row>
    <row r="50" spans="2:10" x14ac:dyDescent="0.35">
      <c r="B50" s="67" t="s">
        <v>67</v>
      </c>
      <c r="C50" s="68"/>
      <c r="D50" s="69"/>
      <c r="E50" s="70"/>
      <c r="F50" s="70">
        <f t="shared" si="3"/>
        <v>0</v>
      </c>
      <c r="G50" s="70"/>
      <c r="H50" s="70"/>
      <c r="I50" s="71">
        <f t="shared" si="4"/>
        <v>0</v>
      </c>
      <c r="J50" s="70">
        <f t="shared" si="5"/>
        <v>0</v>
      </c>
    </row>
    <row r="51" spans="2:10" x14ac:dyDescent="0.35">
      <c r="B51" s="67" t="s">
        <v>68</v>
      </c>
      <c r="C51" s="68"/>
      <c r="D51" s="69"/>
      <c r="E51" s="70"/>
      <c r="F51" s="70">
        <f t="shared" si="3"/>
        <v>0</v>
      </c>
      <c r="G51" s="70"/>
      <c r="H51" s="70"/>
      <c r="I51" s="71">
        <f t="shared" si="4"/>
        <v>0</v>
      </c>
      <c r="J51" s="70">
        <f t="shared" si="5"/>
        <v>0</v>
      </c>
    </row>
    <row r="52" spans="2:10" x14ac:dyDescent="0.35">
      <c r="B52" s="67" t="s">
        <v>69</v>
      </c>
      <c r="C52" s="68"/>
      <c r="D52" s="69"/>
      <c r="E52" s="70"/>
      <c r="F52" s="70">
        <f t="shared" si="3"/>
        <v>0</v>
      </c>
      <c r="G52" s="70"/>
      <c r="H52" s="70"/>
      <c r="I52" s="71">
        <f t="shared" si="4"/>
        <v>0</v>
      </c>
      <c r="J52" s="70">
        <f t="shared" si="5"/>
        <v>0</v>
      </c>
    </row>
    <row r="53" spans="2:10" x14ac:dyDescent="0.35">
      <c r="B53" s="67" t="s">
        <v>70</v>
      </c>
      <c r="C53" s="68"/>
      <c r="D53" s="69"/>
      <c r="E53" s="70"/>
      <c r="F53" s="70">
        <f t="shared" si="3"/>
        <v>0</v>
      </c>
      <c r="G53" s="70"/>
      <c r="H53" s="70"/>
      <c r="I53" s="71">
        <f t="shared" si="4"/>
        <v>0</v>
      </c>
      <c r="J53" s="70">
        <f t="shared" si="5"/>
        <v>0</v>
      </c>
    </row>
    <row r="54" spans="2:10" x14ac:dyDescent="0.35">
      <c r="B54" s="67" t="s">
        <v>71</v>
      </c>
      <c r="C54" s="68"/>
      <c r="D54" s="69"/>
      <c r="E54" s="70"/>
      <c r="F54" s="70">
        <f t="shared" si="3"/>
        <v>0</v>
      </c>
      <c r="G54" s="70"/>
      <c r="H54" s="70"/>
      <c r="I54" s="71">
        <f t="shared" si="4"/>
        <v>0</v>
      </c>
      <c r="J54" s="70">
        <f t="shared" si="5"/>
        <v>0</v>
      </c>
    </row>
    <row r="55" spans="2:10" x14ac:dyDescent="0.35">
      <c r="B55" s="67" t="s">
        <v>72</v>
      </c>
      <c r="C55" s="68"/>
      <c r="D55" s="69"/>
      <c r="E55" s="70"/>
      <c r="F55" s="70">
        <f t="shared" si="3"/>
        <v>0</v>
      </c>
      <c r="G55" s="70"/>
      <c r="H55" s="70"/>
      <c r="I55" s="71">
        <f t="shared" si="4"/>
        <v>0</v>
      </c>
      <c r="J55" s="70">
        <f t="shared" si="5"/>
        <v>0</v>
      </c>
    </row>
    <row r="56" spans="2:10" x14ac:dyDescent="0.35">
      <c r="B56" s="73" t="s">
        <v>64</v>
      </c>
      <c r="C56" s="74"/>
      <c r="D56" s="75">
        <f>SUM(D50:D55)</f>
        <v>0</v>
      </c>
      <c r="E56" s="75">
        <f>SUM(E50:E55)</f>
        <v>0</v>
      </c>
      <c r="F56" s="75">
        <f t="shared" si="3"/>
        <v>0</v>
      </c>
      <c r="G56" s="75">
        <f>SUM(G50:G55)</f>
        <v>0</v>
      </c>
      <c r="H56" s="75">
        <f>SUM(H50:H55)</f>
        <v>0</v>
      </c>
      <c r="I56" s="75">
        <f t="shared" si="4"/>
        <v>0</v>
      </c>
      <c r="J56" s="75">
        <f t="shared" si="5"/>
        <v>0</v>
      </c>
    </row>
    <row r="57" spans="2:10" x14ac:dyDescent="0.35">
      <c r="B57" s="65" t="s">
        <v>79</v>
      </c>
      <c r="C57" s="76"/>
      <c r="D57" s="76"/>
      <c r="E57" s="76"/>
      <c r="F57" s="76">
        <f t="shared" si="3"/>
        <v>0</v>
      </c>
      <c r="G57" s="76"/>
      <c r="H57" s="76"/>
      <c r="I57" s="76">
        <f t="shared" si="4"/>
        <v>0</v>
      </c>
      <c r="J57" s="76">
        <f t="shared" si="5"/>
        <v>0</v>
      </c>
    </row>
    <row r="58" spans="2:10" x14ac:dyDescent="0.35">
      <c r="B58" s="67" t="s">
        <v>67</v>
      </c>
      <c r="C58" s="68"/>
      <c r="D58" s="69"/>
      <c r="E58" s="70"/>
      <c r="F58" s="70">
        <f t="shared" si="3"/>
        <v>0</v>
      </c>
      <c r="G58" s="70"/>
      <c r="H58" s="70"/>
      <c r="I58" s="71">
        <f t="shared" si="4"/>
        <v>0</v>
      </c>
      <c r="J58" s="70">
        <f t="shared" si="5"/>
        <v>0</v>
      </c>
    </row>
    <row r="59" spans="2:10" x14ac:dyDescent="0.35">
      <c r="B59" s="67" t="s">
        <v>68</v>
      </c>
      <c r="C59" s="68"/>
      <c r="D59" s="69"/>
      <c r="E59" s="70"/>
      <c r="F59" s="70">
        <f t="shared" si="3"/>
        <v>0</v>
      </c>
      <c r="G59" s="70"/>
      <c r="H59" s="70"/>
      <c r="I59" s="71">
        <f t="shared" si="4"/>
        <v>0</v>
      </c>
      <c r="J59" s="70">
        <f t="shared" si="5"/>
        <v>0</v>
      </c>
    </row>
    <row r="60" spans="2:10" x14ac:dyDescent="0.35">
      <c r="B60" s="67" t="s">
        <v>69</v>
      </c>
      <c r="C60" s="68"/>
      <c r="D60" s="69"/>
      <c r="E60" s="70"/>
      <c r="F60" s="70">
        <f t="shared" si="3"/>
        <v>0</v>
      </c>
      <c r="G60" s="70"/>
      <c r="H60" s="70"/>
      <c r="I60" s="71">
        <f t="shared" si="4"/>
        <v>0</v>
      </c>
      <c r="J60" s="70">
        <f t="shared" si="5"/>
        <v>0</v>
      </c>
    </row>
    <row r="61" spans="2:10" x14ac:dyDescent="0.35">
      <c r="B61" s="67" t="s">
        <v>70</v>
      </c>
      <c r="C61" s="68"/>
      <c r="D61" s="69"/>
      <c r="E61" s="70"/>
      <c r="F61" s="70">
        <f t="shared" si="3"/>
        <v>0</v>
      </c>
      <c r="G61" s="70"/>
      <c r="H61" s="70"/>
      <c r="I61" s="71">
        <f t="shared" si="4"/>
        <v>0</v>
      </c>
      <c r="J61" s="70">
        <f t="shared" si="5"/>
        <v>0</v>
      </c>
    </row>
    <row r="62" spans="2:10" x14ac:dyDescent="0.35">
      <c r="B62" s="67" t="s">
        <v>71</v>
      </c>
      <c r="C62" s="68"/>
      <c r="D62" s="69"/>
      <c r="E62" s="70"/>
      <c r="F62" s="70">
        <f t="shared" si="3"/>
        <v>0</v>
      </c>
      <c r="G62" s="70"/>
      <c r="H62" s="70"/>
      <c r="I62" s="71">
        <f t="shared" si="4"/>
        <v>0</v>
      </c>
      <c r="J62" s="70">
        <f t="shared" si="5"/>
        <v>0</v>
      </c>
    </row>
    <row r="63" spans="2:10" x14ac:dyDescent="0.35">
      <c r="B63" s="67" t="s">
        <v>72</v>
      </c>
      <c r="C63" s="68"/>
      <c r="D63" s="69"/>
      <c r="E63" s="70"/>
      <c r="F63" s="70">
        <f t="shared" si="3"/>
        <v>0</v>
      </c>
      <c r="G63" s="70"/>
      <c r="H63" s="70"/>
      <c r="I63" s="71">
        <f t="shared" si="4"/>
        <v>0</v>
      </c>
      <c r="J63" s="70">
        <f t="shared" si="5"/>
        <v>0</v>
      </c>
    </row>
    <row r="64" spans="2:10" x14ac:dyDescent="0.35">
      <c r="B64" s="73" t="s">
        <v>64</v>
      </c>
      <c r="C64" s="74"/>
      <c r="D64" s="75">
        <f>SUM(D58:D63)</f>
        <v>0</v>
      </c>
      <c r="E64" s="75">
        <f>SUM(E58:E63)</f>
        <v>0</v>
      </c>
      <c r="F64" s="75">
        <f t="shared" si="3"/>
        <v>0</v>
      </c>
      <c r="G64" s="75">
        <f>SUM(G58:G63)</f>
        <v>0</v>
      </c>
      <c r="H64" s="75">
        <f>SUM(H58:H63)</f>
        <v>0</v>
      </c>
      <c r="I64" s="75">
        <f t="shared" si="4"/>
        <v>0</v>
      </c>
      <c r="J64" s="75">
        <f t="shared" si="5"/>
        <v>0</v>
      </c>
    </row>
    <row r="65" spans="2:10" x14ac:dyDescent="0.35">
      <c r="B65" s="73" t="s">
        <v>80</v>
      </c>
      <c r="C65" s="74"/>
      <c r="D65" s="75">
        <f>D48+D56+D64</f>
        <v>0</v>
      </c>
      <c r="E65" s="75">
        <f>E48+E56+E64</f>
        <v>0</v>
      </c>
      <c r="F65" s="75">
        <f t="shared" si="3"/>
        <v>0</v>
      </c>
      <c r="G65" s="75">
        <f>G48+G56+G64</f>
        <v>0</v>
      </c>
      <c r="H65" s="75">
        <f>H48+H56+H64</f>
        <v>0</v>
      </c>
      <c r="I65" s="75">
        <f t="shared" si="4"/>
        <v>0</v>
      </c>
      <c r="J65" s="75">
        <f t="shared" si="5"/>
        <v>0</v>
      </c>
    </row>
    <row r="66" spans="2:10" x14ac:dyDescent="0.35">
      <c r="B66" s="65" t="s">
        <v>81</v>
      </c>
      <c r="C66" s="76"/>
      <c r="D66" s="76"/>
      <c r="E66" s="76"/>
      <c r="F66" s="76">
        <f t="shared" si="3"/>
        <v>0</v>
      </c>
      <c r="G66" s="76"/>
      <c r="H66" s="76"/>
      <c r="I66" s="76">
        <f t="shared" si="4"/>
        <v>0</v>
      </c>
      <c r="J66" s="76">
        <f t="shared" si="5"/>
        <v>0</v>
      </c>
    </row>
    <row r="67" spans="2:10" x14ac:dyDescent="0.35">
      <c r="B67" s="65" t="s">
        <v>82</v>
      </c>
      <c r="C67" s="76"/>
      <c r="D67" s="76"/>
      <c r="E67" s="76"/>
      <c r="F67" s="76">
        <f t="shared" si="3"/>
        <v>0</v>
      </c>
      <c r="G67" s="76"/>
      <c r="H67" s="76"/>
      <c r="I67" s="76">
        <f t="shared" si="4"/>
        <v>0</v>
      </c>
      <c r="J67" s="76">
        <f t="shared" si="5"/>
        <v>0</v>
      </c>
    </row>
    <row r="68" spans="2:10" x14ac:dyDescent="0.35">
      <c r="B68" s="67" t="s">
        <v>67</v>
      </c>
      <c r="C68" s="68"/>
      <c r="D68" s="69"/>
      <c r="E68" s="70"/>
      <c r="F68" s="70">
        <f t="shared" si="3"/>
        <v>0</v>
      </c>
      <c r="G68" s="70"/>
      <c r="H68" s="70"/>
      <c r="I68" s="71">
        <f t="shared" si="4"/>
        <v>0</v>
      </c>
      <c r="J68" s="70">
        <f t="shared" si="5"/>
        <v>0</v>
      </c>
    </row>
    <row r="69" spans="2:10" x14ac:dyDescent="0.35">
      <c r="B69" s="67" t="s">
        <v>68</v>
      </c>
      <c r="C69" s="68"/>
      <c r="D69" s="69"/>
      <c r="E69" s="70"/>
      <c r="F69" s="70">
        <f t="shared" si="3"/>
        <v>0</v>
      </c>
      <c r="G69" s="70"/>
      <c r="H69" s="70"/>
      <c r="I69" s="71">
        <f t="shared" si="4"/>
        <v>0</v>
      </c>
      <c r="J69" s="70">
        <f t="shared" si="5"/>
        <v>0</v>
      </c>
    </row>
    <row r="70" spans="2:10" x14ac:dyDescent="0.35">
      <c r="B70" s="67" t="s">
        <v>69</v>
      </c>
      <c r="C70" s="68"/>
      <c r="D70" s="69"/>
      <c r="E70" s="70"/>
      <c r="F70" s="70">
        <f t="shared" si="3"/>
        <v>0</v>
      </c>
      <c r="G70" s="70"/>
      <c r="H70" s="70"/>
      <c r="I70" s="71">
        <f t="shared" si="4"/>
        <v>0</v>
      </c>
      <c r="J70" s="70">
        <f t="shared" si="5"/>
        <v>0</v>
      </c>
    </row>
    <row r="71" spans="2:10" x14ac:dyDescent="0.35">
      <c r="B71" s="67" t="s">
        <v>70</v>
      </c>
      <c r="C71" s="68"/>
      <c r="D71" s="69"/>
      <c r="E71" s="70"/>
      <c r="F71" s="70">
        <f t="shared" si="3"/>
        <v>0</v>
      </c>
      <c r="G71" s="70"/>
      <c r="H71" s="70"/>
      <c r="I71" s="71">
        <f t="shared" si="4"/>
        <v>0</v>
      </c>
      <c r="J71" s="70">
        <f t="shared" si="5"/>
        <v>0</v>
      </c>
    </row>
    <row r="72" spans="2:10" x14ac:dyDescent="0.35">
      <c r="B72" s="67" t="s">
        <v>71</v>
      </c>
      <c r="C72" s="68"/>
      <c r="D72" s="69"/>
      <c r="E72" s="70"/>
      <c r="F72" s="70">
        <f t="shared" si="3"/>
        <v>0</v>
      </c>
      <c r="G72" s="70"/>
      <c r="H72" s="70"/>
      <c r="I72" s="71">
        <f t="shared" si="4"/>
        <v>0</v>
      </c>
      <c r="J72" s="70">
        <f t="shared" si="5"/>
        <v>0</v>
      </c>
    </row>
    <row r="73" spans="2:10" x14ac:dyDescent="0.35">
      <c r="B73" s="67" t="s">
        <v>72</v>
      </c>
      <c r="C73" s="68"/>
      <c r="D73" s="69"/>
      <c r="E73" s="70"/>
      <c r="F73" s="70">
        <f t="shared" ref="F73:F104" si="6">SUM(C73:E73)</f>
        <v>0</v>
      </c>
      <c r="G73" s="70"/>
      <c r="H73" s="70"/>
      <c r="I73" s="71">
        <f t="shared" ref="I73:I104" si="7">SUM(G73:H73)</f>
        <v>0</v>
      </c>
      <c r="J73" s="70">
        <f t="shared" ref="J73:J104" si="8">F73+I73</f>
        <v>0</v>
      </c>
    </row>
    <row r="74" spans="2:10" x14ac:dyDescent="0.35">
      <c r="B74" s="73" t="s">
        <v>64</v>
      </c>
      <c r="C74" s="74"/>
      <c r="D74" s="75">
        <f>SUM(D68:D73)</f>
        <v>0</v>
      </c>
      <c r="E74" s="75">
        <f>SUM(E68:E73)</f>
        <v>0</v>
      </c>
      <c r="F74" s="75">
        <f t="shared" si="6"/>
        <v>0</v>
      </c>
      <c r="G74" s="75">
        <f>SUM(G68:G73)</f>
        <v>0</v>
      </c>
      <c r="H74" s="75">
        <f>SUM(H68:H73)</f>
        <v>0</v>
      </c>
      <c r="I74" s="75">
        <f t="shared" si="7"/>
        <v>0</v>
      </c>
      <c r="J74" s="75">
        <f t="shared" si="8"/>
        <v>0</v>
      </c>
    </row>
    <row r="75" spans="2:10" x14ac:dyDescent="0.35">
      <c r="B75" s="65" t="s">
        <v>83</v>
      </c>
      <c r="C75" s="76"/>
      <c r="D75" s="76"/>
      <c r="E75" s="76"/>
      <c r="F75" s="76">
        <f t="shared" si="6"/>
        <v>0</v>
      </c>
      <c r="G75" s="76"/>
      <c r="H75" s="76"/>
      <c r="I75" s="76">
        <f t="shared" si="7"/>
        <v>0</v>
      </c>
      <c r="J75" s="76">
        <f t="shared" si="8"/>
        <v>0</v>
      </c>
    </row>
    <row r="76" spans="2:10" x14ac:dyDescent="0.35">
      <c r="B76" s="67" t="s">
        <v>67</v>
      </c>
      <c r="C76" s="68"/>
      <c r="D76" s="69"/>
      <c r="E76" s="70"/>
      <c r="F76" s="70">
        <f t="shared" si="6"/>
        <v>0</v>
      </c>
      <c r="G76" s="70"/>
      <c r="H76" s="70"/>
      <c r="I76" s="71">
        <f t="shared" si="7"/>
        <v>0</v>
      </c>
      <c r="J76" s="70">
        <f t="shared" si="8"/>
        <v>0</v>
      </c>
    </row>
    <row r="77" spans="2:10" x14ac:dyDescent="0.35">
      <c r="B77" s="67" t="s">
        <v>68</v>
      </c>
      <c r="C77" s="68"/>
      <c r="D77" s="69"/>
      <c r="E77" s="70"/>
      <c r="F77" s="70">
        <f t="shared" si="6"/>
        <v>0</v>
      </c>
      <c r="G77" s="70"/>
      <c r="H77" s="70"/>
      <c r="I77" s="71">
        <f t="shared" si="7"/>
        <v>0</v>
      </c>
      <c r="J77" s="70">
        <f t="shared" si="8"/>
        <v>0</v>
      </c>
    </row>
    <row r="78" spans="2:10" x14ac:dyDescent="0.35">
      <c r="B78" s="67" t="s">
        <v>69</v>
      </c>
      <c r="C78" s="68"/>
      <c r="D78" s="69"/>
      <c r="E78" s="70"/>
      <c r="F78" s="70">
        <f t="shared" si="6"/>
        <v>0</v>
      </c>
      <c r="G78" s="70"/>
      <c r="H78" s="70"/>
      <c r="I78" s="71">
        <f t="shared" si="7"/>
        <v>0</v>
      </c>
      <c r="J78" s="70">
        <f t="shared" si="8"/>
        <v>0</v>
      </c>
    </row>
    <row r="79" spans="2:10" x14ac:dyDescent="0.35">
      <c r="B79" s="67" t="s">
        <v>70</v>
      </c>
      <c r="C79" s="68"/>
      <c r="D79" s="69"/>
      <c r="E79" s="70"/>
      <c r="F79" s="70">
        <f t="shared" si="6"/>
        <v>0</v>
      </c>
      <c r="G79" s="70"/>
      <c r="H79" s="70"/>
      <c r="I79" s="71">
        <f t="shared" si="7"/>
        <v>0</v>
      </c>
      <c r="J79" s="70">
        <f t="shared" si="8"/>
        <v>0</v>
      </c>
    </row>
    <row r="80" spans="2:10" x14ac:dyDescent="0.35">
      <c r="B80" s="67" t="s">
        <v>71</v>
      </c>
      <c r="C80" s="68"/>
      <c r="D80" s="69"/>
      <c r="E80" s="70"/>
      <c r="F80" s="70">
        <f t="shared" si="6"/>
        <v>0</v>
      </c>
      <c r="G80" s="70"/>
      <c r="H80" s="70"/>
      <c r="I80" s="71">
        <f t="shared" si="7"/>
        <v>0</v>
      </c>
      <c r="J80" s="70">
        <f t="shared" si="8"/>
        <v>0</v>
      </c>
    </row>
    <row r="81" spans="2:10" x14ac:dyDescent="0.35">
      <c r="B81" s="67" t="s">
        <v>72</v>
      </c>
      <c r="C81" s="68"/>
      <c r="D81" s="69"/>
      <c r="E81" s="70"/>
      <c r="F81" s="70">
        <f t="shared" si="6"/>
        <v>0</v>
      </c>
      <c r="G81" s="70"/>
      <c r="H81" s="70"/>
      <c r="I81" s="71">
        <f t="shared" si="7"/>
        <v>0</v>
      </c>
      <c r="J81" s="70">
        <f t="shared" si="8"/>
        <v>0</v>
      </c>
    </row>
    <row r="82" spans="2:10" x14ac:dyDescent="0.35">
      <c r="B82" s="73" t="s">
        <v>64</v>
      </c>
      <c r="C82" s="74"/>
      <c r="D82" s="75">
        <f>SUM(D76:D81)</f>
        <v>0</v>
      </c>
      <c r="E82" s="75">
        <f>SUM(E76:E81)</f>
        <v>0</v>
      </c>
      <c r="F82" s="75">
        <f t="shared" si="6"/>
        <v>0</v>
      </c>
      <c r="G82" s="75">
        <f>SUM(G76:G81)</f>
        <v>0</v>
      </c>
      <c r="H82" s="75">
        <f>SUM(H76:H81)</f>
        <v>0</v>
      </c>
      <c r="I82" s="75">
        <f t="shared" si="7"/>
        <v>0</v>
      </c>
      <c r="J82" s="75">
        <f t="shared" si="8"/>
        <v>0</v>
      </c>
    </row>
    <row r="83" spans="2:10" x14ac:dyDescent="0.35">
      <c r="B83" s="65" t="s">
        <v>84</v>
      </c>
      <c r="C83" s="76"/>
      <c r="D83" s="76"/>
      <c r="E83" s="76"/>
      <c r="F83" s="76">
        <f t="shared" si="6"/>
        <v>0</v>
      </c>
      <c r="G83" s="76"/>
      <c r="H83" s="76"/>
      <c r="I83" s="76">
        <f t="shared" si="7"/>
        <v>0</v>
      </c>
      <c r="J83" s="76">
        <f t="shared" si="8"/>
        <v>0</v>
      </c>
    </row>
    <row r="84" spans="2:10" x14ac:dyDescent="0.35">
      <c r="B84" s="67" t="s">
        <v>67</v>
      </c>
      <c r="C84" s="68"/>
      <c r="D84" s="69"/>
      <c r="E84" s="70"/>
      <c r="F84" s="70">
        <f t="shared" si="6"/>
        <v>0</v>
      </c>
      <c r="G84" s="70"/>
      <c r="H84" s="70"/>
      <c r="I84" s="71">
        <f t="shared" si="7"/>
        <v>0</v>
      </c>
      <c r="J84" s="70">
        <f t="shared" si="8"/>
        <v>0</v>
      </c>
    </row>
    <row r="85" spans="2:10" x14ac:dyDescent="0.35">
      <c r="B85" s="67" t="s">
        <v>68</v>
      </c>
      <c r="C85" s="68"/>
      <c r="D85" s="69"/>
      <c r="E85" s="70"/>
      <c r="F85" s="70">
        <f t="shared" si="6"/>
        <v>0</v>
      </c>
      <c r="G85" s="70"/>
      <c r="H85" s="70"/>
      <c r="I85" s="71">
        <f t="shared" si="7"/>
        <v>0</v>
      </c>
      <c r="J85" s="70">
        <f t="shared" si="8"/>
        <v>0</v>
      </c>
    </row>
    <row r="86" spans="2:10" x14ac:dyDescent="0.35">
      <c r="B86" s="67" t="s">
        <v>69</v>
      </c>
      <c r="C86" s="68"/>
      <c r="D86" s="69"/>
      <c r="E86" s="70"/>
      <c r="F86" s="70">
        <f t="shared" si="6"/>
        <v>0</v>
      </c>
      <c r="G86" s="70"/>
      <c r="H86" s="70"/>
      <c r="I86" s="71">
        <f t="shared" si="7"/>
        <v>0</v>
      </c>
      <c r="J86" s="70">
        <f t="shared" si="8"/>
        <v>0</v>
      </c>
    </row>
    <row r="87" spans="2:10" x14ac:dyDescent="0.35">
      <c r="B87" s="67" t="s">
        <v>70</v>
      </c>
      <c r="C87" s="68"/>
      <c r="D87" s="69"/>
      <c r="E87" s="70"/>
      <c r="F87" s="70">
        <f t="shared" si="6"/>
        <v>0</v>
      </c>
      <c r="G87" s="70"/>
      <c r="H87" s="70"/>
      <c r="I87" s="71">
        <f t="shared" si="7"/>
        <v>0</v>
      </c>
      <c r="J87" s="70">
        <f t="shared" si="8"/>
        <v>0</v>
      </c>
    </row>
    <row r="88" spans="2:10" x14ac:dyDescent="0.35">
      <c r="B88" s="67" t="s">
        <v>71</v>
      </c>
      <c r="C88" s="68"/>
      <c r="D88" s="69"/>
      <c r="E88" s="70"/>
      <c r="F88" s="70">
        <f t="shared" si="6"/>
        <v>0</v>
      </c>
      <c r="G88" s="70"/>
      <c r="H88" s="70"/>
      <c r="I88" s="71">
        <f t="shared" si="7"/>
        <v>0</v>
      </c>
      <c r="J88" s="70">
        <f t="shared" si="8"/>
        <v>0</v>
      </c>
    </row>
    <row r="89" spans="2:10" x14ac:dyDescent="0.35">
      <c r="B89" s="67" t="s">
        <v>72</v>
      </c>
      <c r="C89" s="68"/>
      <c r="D89" s="69"/>
      <c r="E89" s="70"/>
      <c r="F89" s="70">
        <f t="shared" si="6"/>
        <v>0</v>
      </c>
      <c r="G89" s="70"/>
      <c r="H89" s="70"/>
      <c r="I89" s="71">
        <f t="shared" si="7"/>
        <v>0</v>
      </c>
      <c r="J89" s="70">
        <f t="shared" si="8"/>
        <v>0</v>
      </c>
    </row>
    <row r="90" spans="2:10" x14ac:dyDescent="0.35">
      <c r="B90" s="73" t="s">
        <v>64</v>
      </c>
      <c r="C90" s="74"/>
      <c r="D90" s="75">
        <f>SUM(D84:D89)</f>
        <v>0</v>
      </c>
      <c r="E90" s="75">
        <f>SUM(E84:E89)</f>
        <v>0</v>
      </c>
      <c r="F90" s="75">
        <f t="shared" si="6"/>
        <v>0</v>
      </c>
      <c r="G90" s="75">
        <f>SUM(G84:G89)</f>
        <v>0</v>
      </c>
      <c r="H90" s="75">
        <f>SUM(H84:H89)</f>
        <v>0</v>
      </c>
      <c r="I90" s="75">
        <f t="shared" si="7"/>
        <v>0</v>
      </c>
      <c r="J90" s="75">
        <f t="shared" si="8"/>
        <v>0</v>
      </c>
    </row>
    <row r="91" spans="2:10" x14ac:dyDescent="0.35">
      <c r="B91" s="73" t="s">
        <v>85</v>
      </c>
      <c r="C91" s="74"/>
      <c r="D91" s="75">
        <f>D74+D82+D90</f>
        <v>0</v>
      </c>
      <c r="E91" s="75">
        <f>E74+E82+E90</f>
        <v>0</v>
      </c>
      <c r="F91" s="75">
        <f t="shared" si="6"/>
        <v>0</v>
      </c>
      <c r="G91" s="75">
        <f>G74+G82+G90</f>
        <v>0</v>
      </c>
      <c r="H91" s="75">
        <f>H74+H82+H90</f>
        <v>0</v>
      </c>
      <c r="I91" s="75">
        <f t="shared" si="7"/>
        <v>0</v>
      </c>
      <c r="J91" s="75">
        <f t="shared" si="8"/>
        <v>0</v>
      </c>
    </row>
    <row r="92" spans="2:10" x14ac:dyDescent="0.35">
      <c r="B92" s="77" t="s">
        <v>86</v>
      </c>
      <c r="C92" s="78">
        <f>C98</f>
        <v>4.05</v>
      </c>
      <c r="D92" s="79"/>
      <c r="E92" s="79"/>
      <c r="F92" s="80">
        <f t="shared" si="6"/>
        <v>4.05</v>
      </c>
      <c r="G92" s="79"/>
      <c r="H92" s="79"/>
      <c r="I92" s="79">
        <f t="shared" si="7"/>
        <v>0</v>
      </c>
      <c r="J92" s="80">
        <f t="shared" si="8"/>
        <v>4.05</v>
      </c>
    </row>
    <row r="93" spans="2:10" x14ac:dyDescent="0.35">
      <c r="B93" s="77" t="s">
        <v>87</v>
      </c>
      <c r="C93" s="78"/>
      <c r="D93" s="79"/>
      <c r="E93" s="79"/>
      <c r="F93" s="80">
        <f t="shared" si="6"/>
        <v>0</v>
      </c>
      <c r="G93" s="79"/>
      <c r="H93" s="79"/>
      <c r="I93" s="79">
        <f t="shared" si="7"/>
        <v>0</v>
      </c>
      <c r="J93" s="80">
        <f t="shared" si="8"/>
        <v>0</v>
      </c>
    </row>
    <row r="94" spans="2:10" x14ac:dyDescent="0.35">
      <c r="B94" s="77" t="s">
        <v>88</v>
      </c>
      <c r="C94" s="80">
        <v>10000</v>
      </c>
      <c r="D94" s="79"/>
      <c r="E94" s="79"/>
      <c r="F94" s="80">
        <f t="shared" si="6"/>
        <v>10000</v>
      </c>
      <c r="G94" s="79"/>
      <c r="H94" s="79"/>
      <c r="I94" s="79">
        <f t="shared" si="7"/>
        <v>0</v>
      </c>
      <c r="J94" s="80">
        <f t="shared" si="8"/>
        <v>10000</v>
      </c>
    </row>
    <row r="95" spans="2:10" x14ac:dyDescent="0.35">
      <c r="B95" s="63" t="s">
        <v>89</v>
      </c>
      <c r="C95" s="81">
        <f>SUM(C92:C94)</f>
        <v>10004.049999999999</v>
      </c>
      <c r="D95" s="76">
        <f t="shared" ref="D95:J95" si="9">D22+D30+D38+D48+D56+D64+D74+D82+D90+D92+D93+D94</f>
        <v>25</v>
      </c>
      <c r="E95" s="76">
        <f t="shared" si="9"/>
        <v>25</v>
      </c>
      <c r="F95" s="76">
        <f t="shared" si="9"/>
        <v>10054.049999999999</v>
      </c>
      <c r="G95" s="76">
        <f t="shared" si="9"/>
        <v>25</v>
      </c>
      <c r="H95" s="76">
        <f t="shared" si="9"/>
        <v>25</v>
      </c>
      <c r="I95" s="76">
        <f t="shared" si="9"/>
        <v>50</v>
      </c>
      <c r="J95" s="76">
        <f t="shared" si="9"/>
        <v>10104.049999999999</v>
      </c>
    </row>
    <row r="97" spans="2:10" ht="15" customHeight="1" thickBot="1" x14ac:dyDescent="0.4"/>
    <row r="98" spans="2:10" ht="15" customHeight="1" thickBot="1" x14ac:dyDescent="0.4">
      <c r="B98" s="83" t="s">
        <v>90</v>
      </c>
      <c r="C98" s="84">
        <f t="array" ref="C98">SUM(D95:E95*8.1%)</f>
        <v>4.05</v>
      </c>
    </row>
    <row r="100" spans="2:10" x14ac:dyDescent="0.35">
      <c r="B100" s="224" t="s">
        <v>91</v>
      </c>
      <c r="C100" s="217" t="s">
        <v>92</v>
      </c>
      <c r="D100" s="218"/>
      <c r="E100" s="218"/>
      <c r="F100" s="219"/>
      <c r="G100" s="217" t="s">
        <v>93</v>
      </c>
      <c r="H100" s="218"/>
      <c r="I100" s="219"/>
      <c r="J100" s="212" t="s">
        <v>89</v>
      </c>
    </row>
    <row r="101" spans="2:10" x14ac:dyDescent="0.35">
      <c r="B101" s="213"/>
      <c r="C101" s="97" t="s">
        <v>61</v>
      </c>
      <c r="D101" s="97" t="s">
        <v>62</v>
      </c>
      <c r="E101" s="97" t="s">
        <v>63</v>
      </c>
      <c r="F101" s="96" t="s">
        <v>64</v>
      </c>
      <c r="G101" s="97" t="s">
        <v>62</v>
      </c>
      <c r="H101" s="97" t="s">
        <v>63</v>
      </c>
      <c r="I101" s="96" t="s">
        <v>94</v>
      </c>
      <c r="J101" s="213"/>
    </row>
    <row r="102" spans="2:10" x14ac:dyDescent="0.35">
      <c r="B102" s="98" t="s">
        <v>95</v>
      </c>
      <c r="C102" s="99">
        <f t="shared" ref="C102:H107" si="10">C16+C24+C32+C42+C50+C58+C68+C76+C84</f>
        <v>0</v>
      </c>
      <c r="D102" s="99">
        <f t="shared" si="10"/>
        <v>25</v>
      </c>
      <c r="E102" s="99">
        <f t="shared" si="10"/>
        <v>25</v>
      </c>
      <c r="F102" s="99">
        <f t="shared" si="10"/>
        <v>50</v>
      </c>
      <c r="G102" s="99">
        <f t="shared" si="10"/>
        <v>25</v>
      </c>
      <c r="H102" s="99">
        <f t="shared" si="10"/>
        <v>25</v>
      </c>
      <c r="I102" s="100">
        <f>SUM(G102:H102)</f>
        <v>50</v>
      </c>
      <c r="J102" s="100">
        <f t="shared" ref="J102:J110" si="11">I102+F102</f>
        <v>100</v>
      </c>
    </row>
    <row r="103" spans="2:10" x14ac:dyDescent="0.35">
      <c r="B103" s="98" t="s">
        <v>68</v>
      </c>
      <c r="C103" s="99">
        <f t="shared" si="10"/>
        <v>0</v>
      </c>
      <c r="D103" s="99">
        <f t="shared" si="10"/>
        <v>0</v>
      </c>
      <c r="E103" s="99">
        <f t="shared" si="10"/>
        <v>0</v>
      </c>
      <c r="F103" s="99">
        <f t="shared" si="10"/>
        <v>0</v>
      </c>
      <c r="G103" s="99">
        <f t="shared" si="10"/>
        <v>0</v>
      </c>
      <c r="H103" s="99">
        <f t="shared" si="10"/>
        <v>0</v>
      </c>
      <c r="I103" s="100">
        <f>I17+I25+I33+I43+I51+I59+I69+I77+I85</f>
        <v>0</v>
      </c>
      <c r="J103" s="100">
        <f t="shared" si="11"/>
        <v>0</v>
      </c>
    </row>
    <row r="104" spans="2:10" x14ac:dyDescent="0.35">
      <c r="B104" s="98" t="s">
        <v>69</v>
      </c>
      <c r="C104" s="99">
        <f t="shared" si="10"/>
        <v>0</v>
      </c>
      <c r="D104" s="99">
        <f t="shared" si="10"/>
        <v>0</v>
      </c>
      <c r="E104" s="99">
        <f t="shared" si="10"/>
        <v>0</v>
      </c>
      <c r="F104" s="99">
        <f t="shared" si="10"/>
        <v>0</v>
      </c>
      <c r="G104" s="99">
        <f t="shared" si="10"/>
        <v>0</v>
      </c>
      <c r="H104" s="99">
        <f t="shared" si="10"/>
        <v>0</v>
      </c>
      <c r="I104" s="100">
        <f>I18+I26+I34+I44+I52+I60+I70+I78+I86</f>
        <v>0</v>
      </c>
      <c r="J104" s="100">
        <f t="shared" si="11"/>
        <v>0</v>
      </c>
    </row>
    <row r="105" spans="2:10" x14ac:dyDescent="0.35">
      <c r="B105" s="98" t="s">
        <v>70</v>
      </c>
      <c r="C105" s="99">
        <f t="shared" si="10"/>
        <v>0</v>
      </c>
      <c r="D105" s="99">
        <f t="shared" si="10"/>
        <v>0</v>
      </c>
      <c r="E105" s="99">
        <f t="shared" si="10"/>
        <v>0</v>
      </c>
      <c r="F105" s="99">
        <f t="shared" si="10"/>
        <v>0</v>
      </c>
      <c r="G105" s="99">
        <f t="shared" si="10"/>
        <v>0</v>
      </c>
      <c r="H105" s="99">
        <f t="shared" si="10"/>
        <v>0</v>
      </c>
      <c r="I105" s="100">
        <f>I19+I27+I35+I45+I53+I61+I71+I79+I87</f>
        <v>0</v>
      </c>
      <c r="J105" s="100">
        <f t="shared" si="11"/>
        <v>0</v>
      </c>
    </row>
    <row r="106" spans="2:10" x14ac:dyDescent="0.35">
      <c r="B106" s="98" t="s">
        <v>96</v>
      </c>
      <c r="C106" s="99">
        <f t="shared" si="10"/>
        <v>0</v>
      </c>
      <c r="D106" s="99">
        <f t="shared" si="10"/>
        <v>0</v>
      </c>
      <c r="E106" s="99">
        <f t="shared" si="10"/>
        <v>0</v>
      </c>
      <c r="F106" s="99">
        <f t="shared" si="10"/>
        <v>0</v>
      </c>
      <c r="G106" s="99">
        <f t="shared" si="10"/>
        <v>0</v>
      </c>
      <c r="H106" s="99">
        <f t="shared" si="10"/>
        <v>0</v>
      </c>
      <c r="I106" s="100">
        <f>I20+I28+I36+I46+I54+I62+I72+I80+I88</f>
        <v>0</v>
      </c>
      <c r="J106" s="100">
        <f t="shared" si="11"/>
        <v>0</v>
      </c>
    </row>
    <row r="107" spans="2:10" x14ac:dyDescent="0.35">
      <c r="B107" s="98" t="s">
        <v>97</v>
      </c>
      <c r="C107" s="99">
        <f t="shared" si="10"/>
        <v>0</v>
      </c>
      <c r="D107" s="99">
        <f t="shared" si="10"/>
        <v>0</v>
      </c>
      <c r="E107" s="99">
        <f t="shared" si="10"/>
        <v>0</v>
      </c>
      <c r="F107" s="99">
        <f t="shared" si="10"/>
        <v>0</v>
      </c>
      <c r="G107" s="99">
        <f t="shared" si="10"/>
        <v>0</v>
      </c>
      <c r="H107" s="99">
        <f t="shared" si="10"/>
        <v>0</v>
      </c>
      <c r="I107" s="100">
        <f>I21+I29+I37+I47+I55+I63+I73+I81+I89</f>
        <v>0</v>
      </c>
      <c r="J107" s="100">
        <f t="shared" si="11"/>
        <v>0</v>
      </c>
    </row>
    <row r="108" spans="2:10" x14ac:dyDescent="0.35">
      <c r="B108" s="101" t="s">
        <v>86</v>
      </c>
      <c r="C108" s="102">
        <f>C92</f>
        <v>4.05</v>
      </c>
      <c r="D108" s="102"/>
      <c r="E108" s="102"/>
      <c r="F108" s="103">
        <f>SUM(C108:E108)</f>
        <v>4.05</v>
      </c>
      <c r="G108" s="102"/>
      <c r="H108" s="102"/>
      <c r="I108" s="103"/>
      <c r="J108" s="103">
        <f t="shared" si="11"/>
        <v>4.05</v>
      </c>
    </row>
    <row r="109" spans="2:10" x14ac:dyDescent="0.35">
      <c r="B109" s="101" t="s">
        <v>87</v>
      </c>
      <c r="C109" s="102">
        <f>C93</f>
        <v>0</v>
      </c>
      <c r="D109" s="102"/>
      <c r="E109" s="102"/>
      <c r="F109" s="103">
        <f>SUM(C109:E109)</f>
        <v>0</v>
      </c>
      <c r="G109" s="102"/>
      <c r="H109" s="102"/>
      <c r="I109" s="103"/>
      <c r="J109" s="103">
        <f t="shared" si="11"/>
        <v>0</v>
      </c>
    </row>
    <row r="110" spans="2:10" x14ac:dyDescent="0.35">
      <c r="B110" s="101" t="s">
        <v>98</v>
      </c>
      <c r="C110" s="102">
        <f>C94</f>
        <v>10000</v>
      </c>
      <c r="D110" s="102"/>
      <c r="E110" s="102"/>
      <c r="F110" s="103">
        <f>SUM(C110:E110)</f>
        <v>10000</v>
      </c>
      <c r="G110" s="102"/>
      <c r="H110" s="102"/>
      <c r="I110" s="103"/>
      <c r="J110" s="103">
        <f t="shared" si="11"/>
        <v>10000</v>
      </c>
    </row>
    <row r="111" spans="2:10" x14ac:dyDescent="0.35">
      <c r="B111" s="104" t="s">
        <v>99</v>
      </c>
      <c r="C111" s="105">
        <f t="shared" ref="C111:J111" si="12">SUM(C102:C110)</f>
        <v>10004.049999999999</v>
      </c>
      <c r="D111" s="105">
        <f t="shared" si="12"/>
        <v>25</v>
      </c>
      <c r="E111" s="105">
        <f t="shared" si="12"/>
        <v>25</v>
      </c>
      <c r="F111" s="105">
        <f t="shared" si="12"/>
        <v>10054.049999999999</v>
      </c>
      <c r="G111" s="105">
        <f t="shared" si="12"/>
        <v>25</v>
      </c>
      <c r="H111" s="105">
        <f t="shared" si="12"/>
        <v>25</v>
      </c>
      <c r="I111" s="106">
        <f t="shared" si="12"/>
        <v>50</v>
      </c>
      <c r="J111" s="106">
        <f t="shared" si="12"/>
        <v>10104.049999999999</v>
      </c>
    </row>
    <row r="113" spans="2:10" ht="15" customHeight="1" thickBot="1" x14ac:dyDescent="0.4"/>
    <row r="114" spans="2:10" x14ac:dyDescent="0.35">
      <c r="B114" s="222" t="s">
        <v>91</v>
      </c>
      <c r="C114" s="214" t="s">
        <v>92</v>
      </c>
      <c r="D114" s="215"/>
      <c r="E114" s="215"/>
      <c r="F114" s="216"/>
      <c r="G114" s="214" t="s">
        <v>93</v>
      </c>
      <c r="H114" s="215"/>
      <c r="I114" s="216"/>
      <c r="J114" s="204" t="s">
        <v>89</v>
      </c>
    </row>
    <row r="115" spans="2:10" x14ac:dyDescent="0.35">
      <c r="B115" s="223"/>
      <c r="C115" s="97" t="s">
        <v>61</v>
      </c>
      <c r="D115" s="97" t="s">
        <v>62</v>
      </c>
      <c r="E115" s="97" t="s">
        <v>63</v>
      </c>
      <c r="F115" s="96" t="s">
        <v>64</v>
      </c>
      <c r="G115" s="97" t="s">
        <v>62</v>
      </c>
      <c r="H115" s="97" t="s">
        <v>63</v>
      </c>
      <c r="I115" s="96" t="s">
        <v>94</v>
      </c>
      <c r="J115" s="205"/>
    </row>
    <row r="116" spans="2:10" x14ac:dyDescent="0.35">
      <c r="B116" s="107" t="s">
        <v>100</v>
      </c>
      <c r="C116" s="99">
        <f>C39</f>
        <v>0</v>
      </c>
      <c r="D116" s="99">
        <f>D39</f>
        <v>25</v>
      </c>
      <c r="E116" s="99">
        <f>E39</f>
        <v>25</v>
      </c>
      <c r="F116" s="99">
        <f t="shared" ref="F116:F121" si="13">SUM(C116:E116)</f>
        <v>50</v>
      </c>
      <c r="G116" s="99">
        <f>G39</f>
        <v>25</v>
      </c>
      <c r="H116" s="99">
        <f>H39</f>
        <v>25</v>
      </c>
      <c r="I116" s="99">
        <f>SUM(G116:H116)</f>
        <v>50</v>
      </c>
      <c r="J116" s="108">
        <f t="shared" ref="J116:J121" si="14">I116+F116</f>
        <v>100</v>
      </c>
    </row>
    <row r="117" spans="2:10" x14ac:dyDescent="0.35">
      <c r="B117" s="107" t="s">
        <v>101</v>
      </c>
      <c r="C117" s="99">
        <f>C65</f>
        <v>0</v>
      </c>
      <c r="D117" s="99">
        <f>D65</f>
        <v>0</v>
      </c>
      <c r="E117" s="99">
        <f>E65</f>
        <v>0</v>
      </c>
      <c r="F117" s="99">
        <f t="shared" si="13"/>
        <v>0</v>
      </c>
      <c r="G117" s="99">
        <f>G65</f>
        <v>0</v>
      </c>
      <c r="H117" s="99">
        <f>H65</f>
        <v>0</v>
      </c>
      <c r="I117" s="99">
        <f>SUM(G117:H117)</f>
        <v>0</v>
      </c>
      <c r="J117" s="108">
        <f t="shared" si="14"/>
        <v>0</v>
      </c>
    </row>
    <row r="118" spans="2:10" x14ac:dyDescent="0.35">
      <c r="B118" s="107" t="s">
        <v>102</v>
      </c>
      <c r="C118" s="99">
        <f>C91</f>
        <v>0</v>
      </c>
      <c r="D118" s="99">
        <f>D91</f>
        <v>0</v>
      </c>
      <c r="E118" s="99">
        <f>E91</f>
        <v>0</v>
      </c>
      <c r="F118" s="99">
        <f t="shared" si="13"/>
        <v>0</v>
      </c>
      <c r="G118" s="99">
        <f>G91</f>
        <v>0</v>
      </c>
      <c r="H118" s="99">
        <f>H91</f>
        <v>0</v>
      </c>
      <c r="I118" s="99">
        <f>SUM(G118:H118)</f>
        <v>0</v>
      </c>
      <c r="J118" s="108">
        <f t="shared" si="14"/>
        <v>0</v>
      </c>
    </row>
    <row r="119" spans="2:10" x14ac:dyDescent="0.35">
      <c r="B119" s="109" t="s">
        <v>86</v>
      </c>
      <c r="C119" s="102">
        <f>C108</f>
        <v>4.05</v>
      </c>
      <c r="D119" s="110"/>
      <c r="E119" s="110"/>
      <c r="F119" s="103">
        <f t="shared" si="13"/>
        <v>4.05</v>
      </c>
      <c r="G119" s="110"/>
      <c r="H119" s="110"/>
      <c r="I119" s="111"/>
      <c r="J119" s="112">
        <f t="shared" si="14"/>
        <v>4.05</v>
      </c>
    </row>
    <row r="120" spans="2:10" x14ac:dyDescent="0.35">
      <c r="B120" s="109" t="s">
        <v>87</v>
      </c>
      <c r="C120" s="102">
        <f>C109</f>
        <v>0</v>
      </c>
      <c r="D120" s="110"/>
      <c r="E120" s="110"/>
      <c r="F120" s="103">
        <f t="shared" si="13"/>
        <v>0</v>
      </c>
      <c r="G120" s="110"/>
      <c r="H120" s="110"/>
      <c r="I120" s="111"/>
      <c r="J120" s="112">
        <f t="shared" si="14"/>
        <v>0</v>
      </c>
    </row>
    <row r="121" spans="2:10" x14ac:dyDescent="0.35">
      <c r="B121" s="109" t="s">
        <v>103</v>
      </c>
      <c r="C121" s="102">
        <f>C110</f>
        <v>10000</v>
      </c>
      <c r="D121" s="110"/>
      <c r="E121" s="110"/>
      <c r="F121" s="103">
        <f t="shared" si="13"/>
        <v>10000</v>
      </c>
      <c r="G121" s="110"/>
      <c r="H121" s="110"/>
      <c r="I121" s="111"/>
      <c r="J121" s="112">
        <f t="shared" si="14"/>
        <v>10000</v>
      </c>
    </row>
    <row r="122" spans="2:10" ht="15" customHeight="1" thickBot="1" x14ac:dyDescent="0.4">
      <c r="B122" s="113" t="s">
        <v>99</v>
      </c>
      <c r="C122" s="114">
        <f>SUM(C116:C121)</f>
        <v>10004.049999999999</v>
      </c>
      <c r="D122" s="114"/>
      <c r="E122" s="114">
        <f t="shared" ref="E122:J122" si="15">SUM(E116:E121)</f>
        <v>25</v>
      </c>
      <c r="F122" s="114">
        <f t="shared" si="15"/>
        <v>10054.049999999999</v>
      </c>
      <c r="G122" s="114">
        <f t="shared" si="15"/>
        <v>25</v>
      </c>
      <c r="H122" s="114">
        <f t="shared" si="15"/>
        <v>25</v>
      </c>
      <c r="I122" s="115">
        <f t="shared" si="15"/>
        <v>50</v>
      </c>
      <c r="J122" s="116">
        <f t="shared" si="15"/>
        <v>10104.049999999999</v>
      </c>
    </row>
    <row r="124" spans="2:10" x14ac:dyDescent="0.35">
      <c r="B124" s="85" t="s">
        <v>104</v>
      </c>
      <c r="C124" s="86">
        <f t="shared" ref="C124:J124" si="16">C95-C111</f>
        <v>0</v>
      </c>
      <c r="D124" s="86">
        <f t="shared" si="16"/>
        <v>0</v>
      </c>
      <c r="E124" s="86">
        <f t="shared" si="16"/>
        <v>0</v>
      </c>
      <c r="F124" s="86">
        <f t="shared" si="16"/>
        <v>0</v>
      </c>
      <c r="G124" s="86">
        <f t="shared" si="16"/>
        <v>0</v>
      </c>
      <c r="H124" s="86">
        <f t="shared" si="16"/>
        <v>0</v>
      </c>
      <c r="I124" s="86">
        <f t="shared" si="16"/>
        <v>0</v>
      </c>
      <c r="J124" s="86">
        <f t="shared" si="16"/>
        <v>0</v>
      </c>
    </row>
  </sheetData>
  <mergeCells count="12">
    <mergeCell ref="B114:B115"/>
    <mergeCell ref="B100:B101"/>
    <mergeCell ref="B11:B12"/>
    <mergeCell ref="C100:F100"/>
    <mergeCell ref="C11:F12"/>
    <mergeCell ref="G100:I100"/>
    <mergeCell ref="J11:J12"/>
    <mergeCell ref="J114:J115"/>
    <mergeCell ref="G11:I12"/>
    <mergeCell ref="J100:J101"/>
    <mergeCell ref="C114:F114"/>
    <mergeCell ref="G114:I114"/>
  </mergeCells>
  <pageMargins left="0.75" right="0.75" top="1" bottom="1" header="0.5" footer="0.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17"/>
  <sheetViews>
    <sheetView zoomScale="90" zoomScaleNormal="90" workbookViewId="0">
      <selection activeCell="D19" sqref="D19"/>
    </sheetView>
  </sheetViews>
  <sheetFormatPr defaultColWidth="8.81640625" defaultRowHeight="13" x14ac:dyDescent="0.3"/>
  <cols>
    <col min="1" max="1" width="2.90625" style="87" customWidth="1"/>
    <col min="2" max="2" width="33" style="87" customWidth="1"/>
    <col min="3" max="3" width="8.81640625" style="87" customWidth="1"/>
    <col min="4" max="4" width="21.81640625" style="87" customWidth="1"/>
    <col min="5" max="5" width="37" style="87" bestFit="1" customWidth="1"/>
    <col min="6" max="6" width="8.81640625" style="87" customWidth="1"/>
    <col min="7" max="16384" width="8.81640625" style="87"/>
  </cols>
  <sheetData>
    <row r="1" spans="2:5" ht="21" customHeight="1" x14ac:dyDescent="0.5">
      <c r="B1" s="95" t="s">
        <v>105</v>
      </c>
    </row>
    <row r="3" spans="2:5" ht="13.5" customHeight="1" thickBot="1" x14ac:dyDescent="0.35"/>
    <row r="4" spans="2:5" ht="15" customHeight="1" thickBot="1" x14ac:dyDescent="0.4">
      <c r="B4" s="118" t="s">
        <v>106</v>
      </c>
      <c r="C4" s="118"/>
      <c r="D4" s="119">
        <v>250000</v>
      </c>
      <c r="E4" s="118" t="s">
        <v>107</v>
      </c>
    </row>
    <row r="5" spans="2:5" x14ac:dyDescent="0.3">
      <c r="D5" s="92"/>
    </row>
    <row r="6" spans="2:5" ht="22.5" customHeight="1" x14ac:dyDescent="0.3">
      <c r="B6" s="274" t="s">
        <v>108</v>
      </c>
      <c r="C6" s="274" t="s">
        <v>109</v>
      </c>
      <c r="D6" s="275" t="s">
        <v>110</v>
      </c>
      <c r="E6" s="274" t="s">
        <v>111</v>
      </c>
    </row>
    <row r="7" spans="2:5" ht="14.5" customHeight="1" x14ac:dyDescent="0.35">
      <c r="B7" s="93" t="s">
        <v>112</v>
      </c>
      <c r="C7" s="94">
        <v>0.6</v>
      </c>
      <c r="D7" s="117">
        <f t="shared" ref="D7:D15" si="0">C7*$D$4</f>
        <v>150000</v>
      </c>
      <c r="E7" s="121">
        <f>'A.II.a'!F102</f>
        <v>50</v>
      </c>
    </row>
    <row r="8" spans="2:5" ht="14.5" customHeight="1" x14ac:dyDescent="0.35">
      <c r="B8" s="93" t="s">
        <v>113</v>
      </c>
      <c r="C8" s="94">
        <v>0.3</v>
      </c>
      <c r="D8" s="117">
        <f t="shared" si="0"/>
        <v>75000</v>
      </c>
      <c r="E8" s="121">
        <f>'A.II.a'!F103</f>
        <v>0</v>
      </c>
    </row>
    <row r="9" spans="2:5" ht="14.5" customHeight="1" x14ac:dyDescent="0.35">
      <c r="B9" s="93" t="s">
        <v>114</v>
      </c>
      <c r="C9" s="94">
        <v>0.4</v>
      </c>
      <c r="D9" s="117">
        <f t="shared" si="0"/>
        <v>100000</v>
      </c>
      <c r="E9" s="121">
        <f>'A.II.a'!F104</f>
        <v>0</v>
      </c>
    </row>
    <row r="10" spans="2:5" ht="14.5" customHeight="1" x14ac:dyDescent="0.35">
      <c r="B10" s="93" t="s">
        <v>115</v>
      </c>
      <c r="C10" s="94">
        <v>0.3</v>
      </c>
      <c r="D10" s="117">
        <f t="shared" si="0"/>
        <v>75000</v>
      </c>
      <c r="E10" s="121">
        <f>'A.II.a'!F105</f>
        <v>0</v>
      </c>
    </row>
    <row r="11" spans="2:5" ht="14.5" customHeight="1" x14ac:dyDescent="0.35">
      <c r="B11" s="93" t="s">
        <v>71</v>
      </c>
      <c r="C11" s="94">
        <v>0.3</v>
      </c>
      <c r="D11" s="117">
        <f t="shared" si="0"/>
        <v>75000</v>
      </c>
      <c r="E11" s="121">
        <f>'A.II.a'!F106</f>
        <v>0</v>
      </c>
    </row>
    <row r="12" spans="2:5" ht="14.5" customHeight="1" x14ac:dyDescent="0.35">
      <c r="B12" s="93" t="s">
        <v>116</v>
      </c>
      <c r="C12" s="94">
        <v>0.3</v>
      </c>
      <c r="D12" s="117">
        <f t="shared" si="0"/>
        <v>75000</v>
      </c>
      <c r="E12" s="121">
        <f>'A.II.a'!F107</f>
        <v>0</v>
      </c>
    </row>
    <row r="13" spans="2:5" ht="14.5" customHeight="1" x14ac:dyDescent="0.35">
      <c r="B13" s="93" t="s">
        <v>86</v>
      </c>
      <c r="C13" s="253">
        <v>8.1000000000000003E-2</v>
      </c>
      <c r="D13" s="117">
        <f t="shared" si="0"/>
        <v>20250</v>
      </c>
      <c r="E13" s="121">
        <f>'A.II.a'!F108</f>
        <v>4.05</v>
      </c>
    </row>
    <row r="14" spans="2:5" ht="14.5" customHeight="1" x14ac:dyDescent="0.35">
      <c r="B14" s="93" t="s">
        <v>87</v>
      </c>
      <c r="C14" s="94">
        <v>0.05</v>
      </c>
      <c r="D14" s="117">
        <f t="shared" si="0"/>
        <v>12500</v>
      </c>
      <c r="E14" s="121">
        <f>'A.II.a'!F109</f>
        <v>0</v>
      </c>
    </row>
    <row r="15" spans="2:5" ht="14.5" customHeight="1" x14ac:dyDescent="0.35">
      <c r="B15" s="93" t="s">
        <v>117</v>
      </c>
      <c r="C15" s="94">
        <v>0.05</v>
      </c>
      <c r="D15" s="117">
        <f t="shared" si="0"/>
        <v>12500</v>
      </c>
      <c r="E15" s="121">
        <f>'A.II.a'!F110</f>
        <v>10000</v>
      </c>
    </row>
    <row r="16" spans="2:5" x14ac:dyDescent="0.3">
      <c r="D16" s="92"/>
    </row>
    <row r="17" spans="5:5" x14ac:dyDescent="0.3">
      <c r="E17" s="120">
        <f>SUM(E7:E16)</f>
        <v>10054.049999999999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29"/>
  <sheetViews>
    <sheetView zoomScale="80" zoomScaleNormal="80" workbookViewId="0">
      <selection activeCell="P29" sqref="P29"/>
    </sheetView>
  </sheetViews>
  <sheetFormatPr defaultColWidth="9.1796875" defaultRowHeight="13" x14ac:dyDescent="0.3"/>
  <cols>
    <col min="1" max="1" width="3.453125" style="2" customWidth="1"/>
    <col min="2" max="2" width="13.1796875" style="2" customWidth="1"/>
    <col min="3" max="12" width="8.453125" style="2" customWidth="1"/>
    <col min="13" max="13" width="15.453125" style="2" customWidth="1"/>
    <col min="14" max="18" width="9.1796875" style="2" customWidth="1"/>
    <col min="19" max="19" width="39.1796875" style="2" customWidth="1"/>
    <col min="20" max="20" width="64.7265625" style="2" customWidth="1"/>
    <col min="21" max="21" width="9.1796875" style="2" customWidth="1"/>
    <col min="22" max="16384" width="9.1796875" style="2"/>
  </cols>
  <sheetData>
    <row r="1" spans="2:14" ht="21" customHeight="1" x14ac:dyDescent="0.5">
      <c r="B1" s="165" t="s">
        <v>516</v>
      </c>
    </row>
    <row r="2" spans="2:14" ht="21" customHeight="1" x14ac:dyDescent="0.5">
      <c r="B2" s="165"/>
    </row>
    <row r="3" spans="2:14" ht="21" customHeight="1" x14ac:dyDescent="0.5">
      <c r="B3" s="165"/>
    </row>
    <row r="5" spans="2:14" ht="22" customHeight="1" x14ac:dyDescent="0.35">
      <c r="B5" s="225" t="s">
        <v>118</v>
      </c>
      <c r="C5" s="218"/>
      <c r="D5" s="218"/>
      <c r="E5" s="218"/>
      <c r="F5" s="218"/>
      <c r="G5" s="218"/>
      <c r="H5" s="219"/>
      <c r="I5" s="228" t="s">
        <v>523</v>
      </c>
      <c r="J5" s="218"/>
      <c r="K5" s="218"/>
      <c r="L5" s="218"/>
      <c r="M5" s="219"/>
      <c r="N5" s="135"/>
    </row>
    <row r="6" spans="2:14" ht="14.5" customHeight="1" x14ac:dyDescent="0.35">
      <c r="B6" s="228" t="s">
        <v>119</v>
      </c>
      <c r="C6" s="228" t="s">
        <v>120</v>
      </c>
      <c r="D6" s="271" t="s">
        <v>121</v>
      </c>
      <c r="E6" s="271" t="s">
        <v>122</v>
      </c>
      <c r="F6" s="271" t="s">
        <v>123</v>
      </c>
      <c r="G6" s="271" t="s">
        <v>124</v>
      </c>
      <c r="H6" s="271" t="s">
        <v>125</v>
      </c>
      <c r="I6" s="271" t="s">
        <v>121</v>
      </c>
      <c r="J6" s="271" t="s">
        <v>122</v>
      </c>
      <c r="K6" s="271" t="s">
        <v>123</v>
      </c>
      <c r="L6" s="271" t="s">
        <v>124</v>
      </c>
      <c r="M6" s="271" t="s">
        <v>126</v>
      </c>
      <c r="N6" s="135"/>
    </row>
    <row r="7" spans="2:14" ht="14.5" customHeight="1" x14ac:dyDescent="0.35">
      <c r="B7" s="273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135"/>
    </row>
    <row r="8" spans="2:14" ht="14.5" x14ac:dyDescent="0.35">
      <c r="B8" s="272"/>
      <c r="C8" s="278" t="s">
        <v>529</v>
      </c>
      <c r="D8" s="278" t="s">
        <v>530</v>
      </c>
      <c r="E8" s="278"/>
      <c r="F8" s="278"/>
      <c r="G8" s="278"/>
      <c r="H8" s="278" t="s">
        <v>531</v>
      </c>
      <c r="I8" s="277" t="s">
        <v>528</v>
      </c>
      <c r="J8" s="276"/>
      <c r="K8" s="276"/>
      <c r="L8" s="276"/>
      <c r="M8" s="277" t="s">
        <v>527</v>
      </c>
      <c r="N8" s="135" t="s">
        <v>532</v>
      </c>
    </row>
    <row r="9" spans="2:14" ht="14.5" customHeight="1" x14ac:dyDescent="0.35">
      <c r="B9" s="227" t="s">
        <v>127</v>
      </c>
      <c r="C9" s="218"/>
      <c r="D9" s="218"/>
      <c r="E9" s="218"/>
      <c r="F9" s="218"/>
      <c r="G9" s="218"/>
      <c r="H9" s="218"/>
      <c r="I9" s="218"/>
      <c r="J9" s="218"/>
      <c r="K9" s="219"/>
      <c r="L9" s="136"/>
      <c r="M9" s="137"/>
      <c r="N9" s="135"/>
    </row>
    <row r="10" spans="2:14" ht="14.5" customHeight="1" x14ac:dyDescent="0.35">
      <c r="B10" s="138" t="s">
        <v>128</v>
      </c>
      <c r="C10" s="139">
        <v>3</v>
      </c>
      <c r="D10" s="140"/>
      <c r="E10" s="140">
        <v>1</v>
      </c>
      <c r="F10" s="140">
        <v>1</v>
      </c>
      <c r="G10" s="140">
        <v>1</v>
      </c>
      <c r="H10" s="140">
        <f>SUM(D10:G10)</f>
        <v>3</v>
      </c>
      <c r="I10" s="141">
        <v>5000</v>
      </c>
      <c r="J10" s="141">
        <v>5000</v>
      </c>
      <c r="K10" s="141">
        <v>5000</v>
      </c>
      <c r="L10" s="141"/>
      <c r="M10" s="141">
        <f>SUM(I10:L10)</f>
        <v>15000</v>
      </c>
      <c r="N10" s="135"/>
    </row>
    <row r="11" spans="2:14" ht="14.5" customHeight="1" x14ac:dyDescent="0.35">
      <c r="B11" s="138" t="s">
        <v>129</v>
      </c>
      <c r="C11" s="139"/>
      <c r="D11" s="140"/>
      <c r="E11" s="140"/>
      <c r="F11" s="140"/>
      <c r="G11" s="140"/>
      <c r="H11" s="140"/>
      <c r="I11" s="141"/>
      <c r="J11" s="141"/>
      <c r="K11" s="141"/>
      <c r="L11" s="141"/>
      <c r="M11" s="141"/>
      <c r="N11" s="135"/>
    </row>
    <row r="12" spans="2:14" ht="14.5" customHeight="1" x14ac:dyDescent="0.35">
      <c r="B12" s="138" t="s">
        <v>130</v>
      </c>
      <c r="C12" s="139"/>
      <c r="D12" s="140"/>
      <c r="E12" s="140"/>
      <c r="F12" s="140"/>
      <c r="G12" s="140"/>
      <c r="H12" s="140"/>
      <c r="I12" s="141"/>
      <c r="J12" s="141"/>
      <c r="K12" s="141"/>
      <c r="L12" s="141"/>
      <c r="M12" s="141"/>
      <c r="N12" s="135"/>
    </row>
    <row r="13" spans="2:14" ht="14.5" customHeight="1" x14ac:dyDescent="0.35">
      <c r="B13" s="142" t="s">
        <v>131</v>
      </c>
      <c r="C13" s="142"/>
      <c r="D13" s="142"/>
      <c r="E13" s="142"/>
      <c r="F13" s="142"/>
      <c r="G13" s="142"/>
      <c r="H13" s="142"/>
      <c r="I13" s="142"/>
      <c r="J13" s="142"/>
      <c r="K13" s="142"/>
      <c r="L13" s="136"/>
      <c r="M13" s="137"/>
      <c r="N13" s="135"/>
    </row>
    <row r="14" spans="2:14" ht="14.5" customHeight="1" x14ac:dyDescent="0.35">
      <c r="B14" s="138" t="s">
        <v>130</v>
      </c>
      <c r="C14" s="139"/>
      <c r="D14" s="143"/>
      <c r="E14" s="143"/>
      <c r="F14" s="143"/>
      <c r="G14" s="143"/>
      <c r="H14" s="140"/>
      <c r="I14" s="144"/>
      <c r="J14" s="144"/>
      <c r="K14" s="144"/>
      <c r="L14" s="144"/>
      <c r="M14" s="141"/>
      <c r="N14" s="135"/>
    </row>
    <row r="15" spans="2:14" ht="14.5" customHeight="1" x14ac:dyDescent="0.35">
      <c r="B15" s="138" t="s">
        <v>132</v>
      </c>
      <c r="C15" s="139"/>
      <c r="D15" s="143"/>
      <c r="E15" s="143"/>
      <c r="F15" s="143"/>
      <c r="G15" s="143"/>
      <c r="H15" s="140"/>
      <c r="I15" s="144"/>
      <c r="J15" s="144"/>
      <c r="K15" s="144"/>
      <c r="L15" s="144"/>
      <c r="M15" s="141"/>
      <c r="N15" s="135"/>
    </row>
    <row r="16" spans="2:14" ht="14.5" customHeight="1" x14ac:dyDescent="0.35">
      <c r="B16" s="138" t="s">
        <v>133</v>
      </c>
      <c r="C16" s="139"/>
      <c r="D16" s="143"/>
      <c r="E16" s="143"/>
      <c r="F16" s="143"/>
      <c r="G16" s="143"/>
      <c r="H16" s="140"/>
      <c r="I16" s="144"/>
      <c r="J16" s="144"/>
      <c r="K16" s="144"/>
      <c r="L16" s="144"/>
      <c r="M16" s="141"/>
      <c r="N16" s="135"/>
    </row>
    <row r="17" spans="2:14" ht="14.5" customHeight="1" x14ac:dyDescent="0.35">
      <c r="B17" s="142" t="s">
        <v>134</v>
      </c>
      <c r="C17" s="142"/>
      <c r="D17" s="142"/>
      <c r="E17" s="142"/>
      <c r="F17" s="142"/>
      <c r="G17" s="142"/>
      <c r="H17" s="142"/>
      <c r="I17" s="142"/>
      <c r="J17" s="142"/>
      <c r="K17" s="142"/>
      <c r="L17" s="136"/>
      <c r="M17" s="137"/>
      <c r="N17" s="135"/>
    </row>
    <row r="18" spans="2:14" ht="14.5" customHeight="1" x14ac:dyDescent="0.35">
      <c r="B18" s="138" t="s">
        <v>135</v>
      </c>
      <c r="C18" s="139"/>
      <c r="D18" s="143"/>
      <c r="E18" s="143"/>
      <c r="F18" s="143"/>
      <c r="G18" s="143"/>
      <c r="H18" s="140"/>
      <c r="I18" s="144"/>
      <c r="J18" s="144"/>
      <c r="K18" s="144"/>
      <c r="L18" s="144"/>
      <c r="M18" s="141"/>
      <c r="N18" s="135"/>
    </row>
    <row r="19" spans="2:14" ht="14.5" customHeight="1" x14ac:dyDescent="0.35">
      <c r="B19" s="138" t="s">
        <v>136</v>
      </c>
      <c r="C19" s="139"/>
      <c r="D19" s="143"/>
      <c r="E19" s="143"/>
      <c r="F19" s="143"/>
      <c r="G19" s="143"/>
      <c r="H19" s="140"/>
      <c r="I19" s="144"/>
      <c r="J19" s="144"/>
      <c r="K19" s="144"/>
      <c r="L19" s="144"/>
      <c r="M19" s="141"/>
      <c r="N19" s="135"/>
    </row>
    <row r="20" spans="2:14" ht="14.5" customHeight="1" x14ac:dyDescent="0.35">
      <c r="B20" s="138" t="s">
        <v>137</v>
      </c>
      <c r="C20" s="139"/>
      <c r="D20" s="143"/>
      <c r="E20" s="143"/>
      <c r="F20" s="143"/>
      <c r="G20" s="143"/>
      <c r="H20" s="140"/>
      <c r="I20" s="144"/>
      <c r="J20" s="144"/>
      <c r="K20" s="144"/>
      <c r="L20" s="144"/>
      <c r="M20" s="141"/>
      <c r="N20" s="135"/>
    </row>
    <row r="21" spans="2:14" ht="14.5" customHeight="1" x14ac:dyDescent="0.35">
      <c r="B21" s="142"/>
      <c r="C21" s="142"/>
      <c r="D21" s="142"/>
      <c r="E21" s="142"/>
      <c r="F21" s="142"/>
      <c r="G21" s="142"/>
      <c r="H21" s="142" t="s">
        <v>138</v>
      </c>
      <c r="I21" s="142"/>
      <c r="J21" s="142"/>
      <c r="K21" s="142"/>
      <c r="L21" s="136"/>
      <c r="M21" s="145"/>
      <c r="N21" s="135"/>
    </row>
    <row r="22" spans="2:14" ht="14.5" customHeight="1" x14ac:dyDescent="0.35">
      <c r="B22" s="229"/>
      <c r="C22" s="207"/>
      <c r="D22" s="279" t="s">
        <v>533</v>
      </c>
      <c r="E22" s="226" t="s">
        <v>139</v>
      </c>
      <c r="F22" s="218"/>
      <c r="G22" s="218"/>
      <c r="H22" s="219"/>
      <c r="I22" s="146">
        <v>3500</v>
      </c>
      <c r="J22" s="146">
        <v>3500</v>
      </c>
      <c r="K22" s="146">
        <v>2000</v>
      </c>
      <c r="L22" s="146">
        <v>2000</v>
      </c>
      <c r="M22" s="147">
        <f>SUM(I22:L22)</f>
        <v>11000</v>
      </c>
      <c r="N22" s="135" t="s">
        <v>140</v>
      </c>
    </row>
    <row r="23" spans="2:14" ht="14.5" customHeight="1" x14ac:dyDescent="0.35">
      <c r="B23" s="230"/>
      <c r="C23" s="231"/>
      <c r="D23" s="279" t="s">
        <v>534</v>
      </c>
      <c r="E23" s="226" t="s">
        <v>141</v>
      </c>
      <c r="F23" s="218"/>
      <c r="G23" s="218"/>
      <c r="H23" s="219"/>
      <c r="I23" s="146">
        <v>1000</v>
      </c>
      <c r="J23" s="146">
        <v>1000</v>
      </c>
      <c r="K23" s="146">
        <v>1000</v>
      </c>
      <c r="L23" s="148"/>
      <c r="M23" s="147">
        <f>SUM(I23:L23)</f>
        <v>3000</v>
      </c>
      <c r="N23" s="135" t="s">
        <v>140</v>
      </c>
    </row>
    <row r="24" spans="2:14" ht="14.5" customHeight="1" x14ac:dyDescent="0.35">
      <c r="B24" s="230"/>
      <c r="C24" s="231"/>
      <c r="D24" s="279" t="s">
        <v>535</v>
      </c>
      <c r="E24" s="226" t="s">
        <v>142</v>
      </c>
      <c r="F24" s="218"/>
      <c r="G24" s="218"/>
      <c r="H24" s="219"/>
      <c r="I24" s="146">
        <v>2500</v>
      </c>
      <c r="J24" s="146">
        <v>2500</v>
      </c>
      <c r="K24" s="146">
        <v>2500</v>
      </c>
      <c r="L24" s="146">
        <v>2500</v>
      </c>
      <c r="M24" s="147">
        <f>SUM(I24:L24)</f>
        <v>10000</v>
      </c>
      <c r="N24" s="135" t="s">
        <v>140</v>
      </c>
    </row>
    <row r="25" spans="2:14" ht="14.5" customHeight="1" x14ac:dyDescent="0.35">
      <c r="B25" s="209"/>
      <c r="C25" s="210"/>
      <c r="D25" s="232"/>
      <c r="E25" s="218"/>
      <c r="F25" s="219"/>
      <c r="G25" s="225" t="s">
        <v>126</v>
      </c>
      <c r="H25" s="219"/>
      <c r="I25" s="149">
        <f>SUM(I10:I24)</f>
        <v>12000</v>
      </c>
      <c r="J25" s="64"/>
      <c r="K25" s="64"/>
      <c r="L25" s="134"/>
      <c r="M25" s="150">
        <v>250000</v>
      </c>
      <c r="N25" s="151" t="s">
        <v>143</v>
      </c>
    </row>
    <row r="26" spans="2:14" ht="14.5" customHeight="1" x14ac:dyDescent="0.35"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 t="s">
        <v>144</v>
      </c>
    </row>
    <row r="27" spans="2:14" ht="14.5" customHeight="1" x14ac:dyDescent="0.35"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 t="s">
        <v>145</v>
      </c>
    </row>
    <row r="28" spans="2:14" ht="14.5" customHeight="1" x14ac:dyDescent="0.35">
      <c r="B28" s="135"/>
      <c r="C28" s="135"/>
      <c r="D28" s="135"/>
      <c r="E28" s="135"/>
      <c r="F28" s="135"/>
      <c r="G28" s="135"/>
      <c r="H28" s="135"/>
      <c r="I28" s="152" t="s">
        <v>146</v>
      </c>
      <c r="J28" s="135"/>
      <c r="K28" s="135"/>
      <c r="L28" s="135"/>
      <c r="M28" s="135"/>
      <c r="N28" s="135"/>
    </row>
    <row r="29" spans="2:14" ht="14.5" customHeight="1" x14ac:dyDescent="0.35">
      <c r="B29" s="135"/>
      <c r="C29" s="135"/>
      <c r="D29" s="135"/>
      <c r="E29" s="135"/>
      <c r="F29" s="135"/>
      <c r="G29" s="135"/>
      <c r="H29" s="135"/>
      <c r="I29" s="152" t="s">
        <v>522</v>
      </c>
      <c r="J29" s="135"/>
      <c r="K29" s="135"/>
      <c r="L29" s="135"/>
      <c r="M29" s="135"/>
      <c r="N29" s="135"/>
    </row>
  </sheetData>
  <mergeCells count="21">
    <mergeCell ref="J6:J7"/>
    <mergeCell ref="L6:L7"/>
    <mergeCell ref="E23:H23"/>
    <mergeCell ref="B9:K9"/>
    <mergeCell ref="B5:H5"/>
    <mergeCell ref="I5:M5"/>
    <mergeCell ref="B22:C25"/>
    <mergeCell ref="D25:F25"/>
    <mergeCell ref="G6:G7"/>
    <mergeCell ref="I6:I7"/>
    <mergeCell ref="E22:H22"/>
    <mergeCell ref="K6:K7"/>
    <mergeCell ref="M6:M7"/>
    <mergeCell ref="F6:F7"/>
    <mergeCell ref="H6:H7"/>
    <mergeCell ref="C6:C7"/>
    <mergeCell ref="E6:E7"/>
    <mergeCell ref="G25:H25"/>
    <mergeCell ref="E24:H24"/>
    <mergeCell ref="B6:B8"/>
    <mergeCell ref="D6:D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B1:V121"/>
  <sheetViews>
    <sheetView zoomScale="90" zoomScaleNormal="90" workbookViewId="0">
      <selection activeCell="P8" sqref="P8"/>
    </sheetView>
  </sheetViews>
  <sheetFormatPr defaultColWidth="9.1796875" defaultRowHeight="13" x14ac:dyDescent="0.3"/>
  <cols>
    <col min="1" max="1" width="3.1796875" style="2" customWidth="1"/>
    <col min="2" max="2" width="12.54296875" style="1" customWidth="1"/>
    <col min="3" max="4" width="10.7265625" style="1" customWidth="1"/>
    <col min="5" max="5" width="33.81640625" style="2" customWidth="1"/>
    <col min="6" max="6" width="25.54296875" style="2" customWidth="1"/>
    <col min="7" max="7" width="22.7265625" style="3" bestFit="1" customWidth="1"/>
    <col min="8" max="8" width="19.7265625" style="2" customWidth="1"/>
    <col min="9" max="9" width="14.81640625" style="2" bestFit="1" customWidth="1"/>
    <col min="10" max="10" width="44" style="2" customWidth="1"/>
    <col min="11" max="11" width="3.453125" style="2" customWidth="1"/>
    <col min="12" max="12" width="9.1796875" style="2" customWidth="1"/>
    <col min="13" max="13" width="7.26953125" style="2" hidden="1" customWidth="1"/>
    <col min="14" max="14" width="12.6328125" style="2" customWidth="1"/>
    <col min="15" max="16" width="9.1796875" style="2" customWidth="1"/>
    <col min="17" max="17" width="39.453125" style="2" bestFit="1" customWidth="1"/>
    <col min="18" max="18" width="12.1796875" style="2" customWidth="1"/>
    <col min="19" max="19" width="9.1796875" style="2" customWidth="1"/>
    <col min="20" max="20" width="11.1796875" style="2" customWidth="1"/>
    <col min="21" max="21" width="9.1796875" style="2" customWidth="1"/>
    <col min="22" max="22" width="12.6328125" style="2" customWidth="1"/>
    <col min="23" max="23" width="9.1796875" style="2" customWidth="1"/>
    <col min="24" max="16384" width="9.1796875" style="2"/>
  </cols>
  <sheetData>
    <row r="1" spans="2:22" ht="21" customHeight="1" x14ac:dyDescent="0.5">
      <c r="B1" s="166" t="s">
        <v>147</v>
      </c>
    </row>
    <row r="11" spans="2:22" ht="13.5" customHeight="1" thickBot="1" x14ac:dyDescent="0.35"/>
    <row r="12" spans="2:22" ht="21" customHeight="1" x14ac:dyDescent="0.5">
      <c r="B12" s="234" t="s">
        <v>148</v>
      </c>
      <c r="C12" s="215"/>
      <c r="D12" s="215"/>
      <c r="E12" s="215"/>
      <c r="F12" s="215"/>
      <c r="G12" s="215"/>
      <c r="H12" s="215"/>
      <c r="I12" s="215"/>
      <c r="J12" s="235"/>
      <c r="K12" s="157"/>
      <c r="L12" s="158"/>
      <c r="N12" s="234" t="s">
        <v>544</v>
      </c>
      <c r="O12" s="215"/>
      <c r="P12" s="215"/>
      <c r="Q12" s="215"/>
      <c r="R12" s="215"/>
      <c r="S12" s="215"/>
      <c r="T12" s="215"/>
      <c r="U12" s="215"/>
      <c r="V12" s="235"/>
    </row>
    <row r="13" spans="2:22" ht="16.5" customHeight="1" x14ac:dyDescent="0.35">
      <c r="B13" s="238" t="s">
        <v>149</v>
      </c>
      <c r="C13" s="210"/>
      <c r="D13" s="210"/>
      <c r="E13" s="210"/>
      <c r="F13" s="210"/>
      <c r="G13" s="210"/>
      <c r="H13" s="211"/>
      <c r="I13" s="233"/>
      <c r="J13" s="211"/>
      <c r="K13" s="157"/>
      <c r="L13" s="158"/>
      <c r="N13" s="238" t="s">
        <v>149</v>
      </c>
      <c r="O13" s="210"/>
      <c r="P13" s="210"/>
      <c r="Q13" s="210"/>
      <c r="R13" s="210"/>
      <c r="S13" s="210"/>
      <c r="T13" s="211"/>
      <c r="U13" s="233"/>
      <c r="V13" s="211"/>
    </row>
    <row r="14" spans="2:22" ht="14.5" customHeight="1" x14ac:dyDescent="0.35">
      <c r="B14" s="241" t="s">
        <v>150</v>
      </c>
      <c r="C14" s="207"/>
      <c r="D14" s="207"/>
      <c r="E14" s="207"/>
      <c r="F14" s="207"/>
      <c r="G14" s="207"/>
      <c r="H14" s="207"/>
      <c r="I14" s="207"/>
      <c r="J14" s="242"/>
      <c r="K14" s="157"/>
      <c r="L14" s="158"/>
      <c r="M14" s="1" t="s">
        <v>151</v>
      </c>
      <c r="N14" s="241" t="s">
        <v>150</v>
      </c>
      <c r="O14" s="207"/>
      <c r="P14" s="207"/>
      <c r="Q14" s="207"/>
      <c r="R14" s="207"/>
      <c r="S14" s="207"/>
      <c r="T14" s="207"/>
      <c r="U14" s="207"/>
      <c r="V14" s="242"/>
    </row>
    <row r="15" spans="2:22" s="1" customFormat="1" ht="29" customHeight="1" x14ac:dyDescent="0.3">
      <c r="B15" s="163" t="s">
        <v>152</v>
      </c>
      <c r="C15" s="153" t="s">
        <v>153</v>
      </c>
      <c r="D15" s="153" t="s">
        <v>119</v>
      </c>
      <c r="E15" s="154" t="s">
        <v>154</v>
      </c>
      <c r="F15" s="153" t="s">
        <v>155</v>
      </c>
      <c r="G15" s="155" t="s">
        <v>156</v>
      </c>
      <c r="H15" s="154" t="s">
        <v>157</v>
      </c>
      <c r="I15" s="154" t="s">
        <v>545</v>
      </c>
      <c r="J15" s="161" t="s">
        <v>158</v>
      </c>
      <c r="K15" s="159"/>
      <c r="L15" s="160"/>
      <c r="M15" s="156" t="s">
        <v>159</v>
      </c>
      <c r="N15" s="153" t="s">
        <v>152</v>
      </c>
      <c r="O15" s="153" t="s">
        <v>153</v>
      </c>
      <c r="P15" s="153" t="s">
        <v>119</v>
      </c>
      <c r="Q15" s="154" t="s">
        <v>154</v>
      </c>
      <c r="R15" s="153" t="s">
        <v>155</v>
      </c>
      <c r="S15" s="155" t="s">
        <v>156</v>
      </c>
      <c r="T15" s="154" t="s">
        <v>160</v>
      </c>
      <c r="U15" s="154" t="s">
        <v>545</v>
      </c>
      <c r="V15" s="161" t="s">
        <v>158</v>
      </c>
    </row>
    <row r="16" spans="2:22" ht="14.5" customHeight="1" x14ac:dyDescent="0.35">
      <c r="B16" s="164"/>
      <c r="C16" s="5"/>
      <c r="D16" s="5"/>
      <c r="E16" s="6" t="s">
        <v>551</v>
      </c>
      <c r="F16" s="6"/>
      <c r="G16" s="7"/>
      <c r="H16" s="8"/>
      <c r="I16" s="8"/>
      <c r="J16" s="162"/>
      <c r="K16" s="157"/>
      <c r="L16" s="158"/>
      <c r="M16" s="1" t="s">
        <v>161</v>
      </c>
      <c r="N16" s="4"/>
      <c r="O16" s="5"/>
      <c r="P16" s="5"/>
      <c r="Q16" s="6" t="s">
        <v>551</v>
      </c>
      <c r="R16" s="6"/>
      <c r="S16" s="7"/>
      <c r="T16" s="8"/>
      <c r="U16" s="8"/>
      <c r="V16" s="162"/>
    </row>
    <row r="17" spans="2:22" ht="14.5" customHeight="1" x14ac:dyDescent="0.35">
      <c r="B17" s="9" t="s">
        <v>162</v>
      </c>
      <c r="C17" s="10">
        <v>1.1000000000000001</v>
      </c>
      <c r="D17" s="10">
        <v>1</v>
      </c>
      <c r="E17" s="11" t="s">
        <v>163</v>
      </c>
      <c r="F17" s="11" t="s">
        <v>552</v>
      </c>
      <c r="G17" s="12">
        <v>10000</v>
      </c>
      <c r="H17" s="11"/>
      <c r="I17" s="11" t="s">
        <v>121</v>
      </c>
      <c r="J17" s="13"/>
      <c r="K17" s="157"/>
      <c r="L17" s="158"/>
      <c r="M17" s="1" t="s">
        <v>164</v>
      </c>
      <c r="N17" s="9" t="s">
        <v>162</v>
      </c>
      <c r="O17" s="10">
        <v>1.1000000000000001</v>
      </c>
      <c r="P17" s="10">
        <v>1</v>
      </c>
      <c r="Q17" s="11" t="s">
        <v>163</v>
      </c>
      <c r="R17" s="11" t="s">
        <v>552</v>
      </c>
      <c r="S17" s="12">
        <v>10000</v>
      </c>
      <c r="T17" s="11"/>
      <c r="U17" s="11" t="s">
        <v>121</v>
      </c>
      <c r="V17" s="13"/>
    </row>
    <row r="18" spans="2:22" ht="14.5" customHeight="1" x14ac:dyDescent="0.35">
      <c r="B18" s="14" t="s">
        <v>165</v>
      </c>
      <c r="C18" s="15">
        <v>2.1</v>
      </c>
      <c r="D18" s="15">
        <v>4</v>
      </c>
      <c r="E18" s="16" t="s">
        <v>166</v>
      </c>
      <c r="F18" s="16" t="s">
        <v>553</v>
      </c>
      <c r="G18" s="17">
        <v>15000</v>
      </c>
      <c r="H18" s="16"/>
      <c r="I18" s="16" t="s">
        <v>122</v>
      </c>
      <c r="J18" s="18"/>
      <c r="K18" s="157"/>
      <c r="L18" s="158"/>
      <c r="M18" s="1" t="s">
        <v>167</v>
      </c>
      <c r="N18" s="14" t="s">
        <v>165</v>
      </c>
      <c r="O18" s="15">
        <v>2.1</v>
      </c>
      <c r="P18" s="15">
        <v>4</v>
      </c>
      <c r="Q18" s="16" t="s">
        <v>166</v>
      </c>
      <c r="R18" s="16" t="s">
        <v>553</v>
      </c>
      <c r="S18" s="17">
        <v>15000</v>
      </c>
      <c r="T18" s="16"/>
      <c r="U18" s="16" t="s">
        <v>122</v>
      </c>
      <c r="V18" s="18"/>
    </row>
    <row r="19" spans="2:22" ht="14.5" customHeight="1" x14ac:dyDescent="0.35">
      <c r="B19" s="14" t="s">
        <v>168</v>
      </c>
      <c r="C19" s="15">
        <v>3.3</v>
      </c>
      <c r="D19" s="15">
        <v>8</v>
      </c>
      <c r="E19" s="16" t="s">
        <v>169</v>
      </c>
      <c r="F19" s="16" t="s">
        <v>554</v>
      </c>
      <c r="G19" s="17">
        <v>5000</v>
      </c>
      <c r="H19" s="16"/>
      <c r="I19" s="16" t="s">
        <v>123</v>
      </c>
      <c r="J19" s="18"/>
      <c r="K19" s="157"/>
      <c r="L19" s="158"/>
      <c r="M19" s="1"/>
      <c r="N19" s="14" t="s">
        <v>168</v>
      </c>
      <c r="O19" s="15">
        <v>3.3</v>
      </c>
      <c r="P19" s="15">
        <v>8</v>
      </c>
      <c r="Q19" s="16" t="s">
        <v>169</v>
      </c>
      <c r="R19" s="16" t="s">
        <v>554</v>
      </c>
      <c r="S19" s="17">
        <v>5000</v>
      </c>
      <c r="T19" s="16"/>
      <c r="U19" s="16" t="s">
        <v>123</v>
      </c>
      <c r="V19" s="18"/>
    </row>
    <row r="20" spans="2:22" ht="14.5" customHeight="1" x14ac:dyDescent="0.35">
      <c r="B20" s="14"/>
      <c r="C20" s="15"/>
      <c r="D20" s="15"/>
      <c r="E20" s="16"/>
      <c r="F20" s="16"/>
      <c r="G20" s="17"/>
      <c r="H20" s="16"/>
      <c r="I20" s="16"/>
      <c r="J20" s="18"/>
      <c r="K20" s="157"/>
      <c r="L20" s="158"/>
      <c r="M20" s="1"/>
      <c r="N20" s="14"/>
      <c r="O20" s="15"/>
      <c r="P20" s="15"/>
      <c r="Q20" s="16"/>
      <c r="R20" s="16"/>
      <c r="S20" s="17"/>
      <c r="T20" s="16"/>
      <c r="U20" s="16"/>
      <c r="V20" s="18"/>
    </row>
    <row r="21" spans="2:22" ht="14.5" customHeight="1" x14ac:dyDescent="0.35">
      <c r="B21" s="19"/>
      <c r="C21" s="20"/>
      <c r="D21" s="20"/>
      <c r="E21" s="21" t="s">
        <v>170</v>
      </c>
      <c r="F21" s="21"/>
      <c r="G21" s="22">
        <f>SUM(G16:G19)</f>
        <v>30000</v>
      </c>
      <c r="H21" s="23"/>
      <c r="I21" s="23"/>
      <c r="J21" s="24"/>
      <c r="K21" s="157"/>
      <c r="L21" s="158"/>
      <c r="M21" s="1" t="s">
        <v>171</v>
      </c>
      <c r="N21" s="19"/>
      <c r="O21" s="20"/>
      <c r="P21" s="20"/>
      <c r="Q21" s="21" t="s">
        <v>170</v>
      </c>
      <c r="R21" s="21"/>
      <c r="S21" s="22">
        <f>SUM(S16:S19)</f>
        <v>30000</v>
      </c>
      <c r="T21" s="23"/>
      <c r="U21" s="23"/>
      <c r="V21" s="24"/>
    </row>
    <row r="22" spans="2:22" ht="14.5" customHeight="1" x14ac:dyDescent="0.35">
      <c r="B22" s="164"/>
      <c r="C22" s="5"/>
      <c r="D22" s="5"/>
      <c r="E22" s="6" t="s">
        <v>550</v>
      </c>
      <c r="F22" s="6"/>
      <c r="G22" s="7"/>
      <c r="H22" s="8"/>
      <c r="I22" s="8"/>
      <c r="J22" s="162"/>
      <c r="K22" s="157"/>
      <c r="L22" s="158"/>
      <c r="M22" s="1" t="s">
        <v>172</v>
      </c>
      <c r="N22" s="4"/>
      <c r="O22" s="5"/>
      <c r="P22" s="5"/>
      <c r="Q22" s="6" t="s">
        <v>550</v>
      </c>
      <c r="R22" s="6"/>
      <c r="S22" s="7"/>
      <c r="T22" s="8"/>
      <c r="U22" s="8"/>
      <c r="V22" s="162"/>
    </row>
    <row r="23" spans="2:22" ht="14.5" customHeight="1" x14ac:dyDescent="0.35">
      <c r="B23" s="19"/>
      <c r="C23" s="20"/>
      <c r="D23" s="20"/>
      <c r="E23" s="25"/>
      <c r="F23" s="25"/>
      <c r="G23" s="17"/>
      <c r="H23" s="16"/>
      <c r="I23" s="16"/>
      <c r="J23" s="18"/>
      <c r="K23" s="157"/>
      <c r="L23" s="158"/>
      <c r="N23" s="19"/>
      <c r="O23" s="20"/>
      <c r="P23" s="20"/>
      <c r="Q23" s="25"/>
      <c r="R23" s="25"/>
      <c r="S23" s="17"/>
      <c r="T23" s="16"/>
      <c r="U23" s="16"/>
      <c r="V23" s="18"/>
    </row>
    <row r="24" spans="2:22" ht="14.5" customHeight="1" x14ac:dyDescent="0.35">
      <c r="B24" s="19"/>
      <c r="C24" s="20"/>
      <c r="D24" s="20"/>
      <c r="E24" s="25"/>
      <c r="F24" s="25"/>
      <c r="G24" s="17"/>
      <c r="H24" s="16"/>
      <c r="I24" s="16"/>
      <c r="J24" s="18"/>
      <c r="K24" s="157"/>
      <c r="L24" s="158"/>
      <c r="N24" s="19"/>
      <c r="O24" s="20"/>
      <c r="P24" s="20"/>
      <c r="Q24" s="25"/>
      <c r="R24" s="25"/>
      <c r="S24" s="17"/>
      <c r="T24" s="16"/>
      <c r="U24" s="16"/>
      <c r="V24" s="18"/>
    </row>
    <row r="25" spans="2:22" ht="14.5" customHeight="1" x14ac:dyDescent="0.35">
      <c r="B25" s="19"/>
      <c r="C25" s="20"/>
      <c r="D25" s="20"/>
      <c r="E25" s="25"/>
      <c r="F25" s="25"/>
      <c r="G25" s="17"/>
      <c r="H25" s="16"/>
      <c r="I25" s="16"/>
      <c r="J25" s="18"/>
      <c r="K25" s="157"/>
      <c r="L25" s="158"/>
      <c r="N25" s="19"/>
      <c r="O25" s="20"/>
      <c r="P25" s="20"/>
      <c r="Q25" s="25"/>
      <c r="R25" s="25"/>
      <c r="S25" s="17"/>
      <c r="T25" s="16"/>
      <c r="U25" s="16"/>
      <c r="V25" s="18"/>
    </row>
    <row r="26" spans="2:22" ht="14.5" customHeight="1" x14ac:dyDescent="0.35">
      <c r="B26" s="19"/>
      <c r="C26" s="20"/>
      <c r="D26" s="20"/>
      <c r="E26" s="21" t="s">
        <v>173</v>
      </c>
      <c r="F26" s="21"/>
      <c r="G26" s="22">
        <f>SUM(G22:G25)</f>
        <v>0</v>
      </c>
      <c r="H26" s="23"/>
      <c r="I26" s="23"/>
      <c r="J26" s="24"/>
      <c r="K26" s="157"/>
      <c r="L26" s="158"/>
      <c r="M26" s="1" t="s">
        <v>174</v>
      </c>
      <c r="N26" s="19"/>
      <c r="O26" s="20"/>
      <c r="P26" s="20"/>
      <c r="Q26" s="21" t="s">
        <v>173</v>
      </c>
      <c r="R26" s="21"/>
      <c r="S26" s="22">
        <f>SUM(S22:S25)</f>
        <v>0</v>
      </c>
      <c r="T26" s="23"/>
      <c r="U26" s="23"/>
      <c r="V26" s="24"/>
    </row>
    <row r="27" spans="2:22" ht="14.5" customHeight="1" x14ac:dyDescent="0.35">
      <c r="B27" s="164"/>
      <c r="C27" s="5"/>
      <c r="D27" s="5"/>
      <c r="E27" s="6" t="s">
        <v>549</v>
      </c>
      <c r="F27" s="6"/>
      <c r="G27" s="7"/>
      <c r="H27" s="8"/>
      <c r="I27" s="8"/>
      <c r="J27" s="162"/>
      <c r="K27" s="157"/>
      <c r="L27" s="158"/>
      <c r="M27" s="1" t="s">
        <v>175</v>
      </c>
      <c r="N27" s="4"/>
      <c r="O27" s="5"/>
      <c r="P27" s="5"/>
      <c r="Q27" s="6" t="s">
        <v>549</v>
      </c>
      <c r="R27" s="6"/>
      <c r="S27" s="7"/>
      <c r="T27" s="8"/>
      <c r="U27" s="8"/>
      <c r="V27" s="162"/>
    </row>
    <row r="28" spans="2:22" ht="14.5" customHeight="1" x14ac:dyDescent="0.35">
      <c r="B28" s="19"/>
      <c r="C28" s="20"/>
      <c r="D28" s="20"/>
      <c r="E28" s="16"/>
      <c r="F28" s="16"/>
      <c r="G28" s="17"/>
      <c r="H28" s="16"/>
      <c r="I28" s="16"/>
      <c r="J28" s="18"/>
      <c r="K28" s="157"/>
      <c r="L28" s="158"/>
      <c r="M28" s="1"/>
      <c r="N28" s="19"/>
      <c r="O28" s="20"/>
      <c r="P28" s="20"/>
      <c r="Q28" s="16"/>
      <c r="R28" s="16"/>
      <c r="S28" s="17"/>
      <c r="T28" s="16"/>
      <c r="U28" s="16"/>
      <c r="V28" s="18"/>
    </row>
    <row r="29" spans="2:22" ht="14.5" customHeight="1" x14ac:dyDescent="0.35">
      <c r="B29" s="19"/>
      <c r="C29" s="20"/>
      <c r="D29" s="20"/>
      <c r="E29" s="16"/>
      <c r="F29" s="16"/>
      <c r="G29" s="17"/>
      <c r="H29" s="16"/>
      <c r="I29" s="16"/>
      <c r="J29" s="18"/>
      <c r="K29" s="157"/>
      <c r="L29" s="158"/>
      <c r="M29" s="1"/>
      <c r="N29" s="19"/>
      <c r="O29" s="20"/>
      <c r="P29" s="20"/>
      <c r="Q29" s="16"/>
      <c r="R29" s="16"/>
      <c r="S29" s="17"/>
      <c r="T29" s="16"/>
      <c r="U29" s="16"/>
      <c r="V29" s="18"/>
    </row>
    <row r="30" spans="2:22" ht="14.5" customHeight="1" x14ac:dyDescent="0.35">
      <c r="B30" s="19"/>
      <c r="C30" s="20"/>
      <c r="D30" s="20"/>
      <c r="E30" s="16"/>
      <c r="F30" s="16"/>
      <c r="G30" s="17"/>
      <c r="H30" s="16"/>
      <c r="I30" s="16"/>
      <c r="J30" s="18"/>
      <c r="K30" s="157"/>
      <c r="L30" s="158"/>
      <c r="M30" s="1"/>
      <c r="N30" s="19"/>
      <c r="O30" s="20"/>
      <c r="P30" s="20"/>
      <c r="Q30" s="16"/>
      <c r="R30" s="16"/>
      <c r="S30" s="17"/>
      <c r="T30" s="16"/>
      <c r="U30" s="16"/>
      <c r="V30" s="18"/>
    </row>
    <row r="31" spans="2:22" ht="14.5" customHeight="1" x14ac:dyDescent="0.35">
      <c r="B31" s="19"/>
      <c r="C31" s="20"/>
      <c r="D31" s="20"/>
      <c r="E31" s="21" t="s">
        <v>176</v>
      </c>
      <c r="F31" s="21"/>
      <c r="G31" s="22">
        <f>SUM(G27:G30)</f>
        <v>0</v>
      </c>
      <c r="H31" s="23"/>
      <c r="I31" s="23"/>
      <c r="J31" s="24"/>
      <c r="K31" s="157"/>
      <c r="L31" s="158"/>
      <c r="M31" s="1"/>
      <c r="N31" s="19"/>
      <c r="O31" s="20"/>
      <c r="P31" s="20"/>
      <c r="Q31" s="21" t="s">
        <v>176</v>
      </c>
      <c r="R31" s="21"/>
      <c r="S31" s="22">
        <f>SUM(S27:S30)</f>
        <v>0</v>
      </c>
      <c r="T31" s="23"/>
      <c r="U31" s="23"/>
      <c r="V31" s="24"/>
    </row>
    <row r="32" spans="2:22" ht="14.5" customHeight="1" x14ac:dyDescent="0.35">
      <c r="B32" s="164"/>
      <c r="C32" s="5"/>
      <c r="D32" s="5"/>
      <c r="E32" s="6" t="s">
        <v>177</v>
      </c>
      <c r="F32" s="6"/>
      <c r="G32" s="7"/>
      <c r="H32" s="8"/>
      <c r="I32" s="8"/>
      <c r="J32" s="162"/>
      <c r="K32" s="157"/>
      <c r="L32" s="158"/>
      <c r="M32" s="1"/>
      <c r="N32" s="4"/>
      <c r="O32" s="5"/>
      <c r="P32" s="5"/>
      <c r="Q32" s="6" t="s">
        <v>177</v>
      </c>
      <c r="R32" s="6"/>
      <c r="S32" s="7"/>
      <c r="T32" s="8"/>
      <c r="U32" s="8"/>
      <c r="V32" s="162"/>
    </row>
    <row r="33" spans="2:22" ht="14.5" customHeight="1" x14ac:dyDescent="0.35">
      <c r="B33" s="19"/>
      <c r="C33" s="20"/>
      <c r="D33" s="20"/>
      <c r="E33" s="16"/>
      <c r="F33" s="16"/>
      <c r="G33" s="17"/>
      <c r="H33" s="16"/>
      <c r="I33" s="16"/>
      <c r="J33" s="18"/>
      <c r="K33" s="157"/>
      <c r="L33" s="158"/>
      <c r="M33" s="1"/>
      <c r="N33" s="19"/>
      <c r="O33" s="20"/>
      <c r="P33" s="20"/>
      <c r="Q33" s="16"/>
      <c r="R33" s="16"/>
      <c r="S33" s="17"/>
      <c r="T33" s="16"/>
      <c r="U33" s="16"/>
      <c r="V33" s="18"/>
    </row>
    <row r="34" spans="2:22" ht="14.5" customHeight="1" x14ac:dyDescent="0.35">
      <c r="B34" s="19"/>
      <c r="C34" s="20"/>
      <c r="D34" s="20"/>
      <c r="E34" s="16"/>
      <c r="F34" s="16"/>
      <c r="G34" s="17"/>
      <c r="H34" s="16"/>
      <c r="I34" s="16"/>
      <c r="J34" s="18"/>
      <c r="K34" s="157"/>
      <c r="L34" s="158"/>
      <c r="M34" s="1"/>
      <c r="N34" s="19"/>
      <c r="O34" s="20"/>
      <c r="P34" s="20"/>
      <c r="Q34" s="16"/>
      <c r="R34" s="16"/>
      <c r="S34" s="17"/>
      <c r="T34" s="16"/>
      <c r="U34" s="16"/>
      <c r="V34" s="18"/>
    </row>
    <row r="35" spans="2:22" ht="14.5" customHeight="1" x14ac:dyDescent="0.35">
      <c r="B35" s="19"/>
      <c r="C35" s="20"/>
      <c r="D35" s="20"/>
      <c r="E35" s="16"/>
      <c r="F35" s="16"/>
      <c r="G35" s="17"/>
      <c r="H35" s="16"/>
      <c r="I35" s="16"/>
      <c r="J35" s="18"/>
      <c r="K35" s="157"/>
      <c r="L35" s="158"/>
      <c r="M35" s="1"/>
      <c r="N35" s="19"/>
      <c r="O35" s="20"/>
      <c r="P35" s="20"/>
      <c r="Q35" s="16"/>
      <c r="R35" s="16"/>
      <c r="S35" s="17"/>
      <c r="T35" s="16"/>
      <c r="U35" s="16"/>
      <c r="V35" s="18"/>
    </row>
    <row r="36" spans="2:22" ht="14.5" customHeight="1" x14ac:dyDescent="0.35">
      <c r="B36" s="19"/>
      <c r="C36" s="20"/>
      <c r="D36" s="20"/>
      <c r="E36" s="21" t="s">
        <v>176</v>
      </c>
      <c r="F36" s="21"/>
      <c r="G36" s="22">
        <f>SUM(G31:G33)</f>
        <v>0</v>
      </c>
      <c r="H36" s="23"/>
      <c r="I36" s="23"/>
      <c r="J36" s="24"/>
      <c r="K36" s="157"/>
      <c r="L36" s="158"/>
      <c r="M36" s="1"/>
      <c r="N36" s="19"/>
      <c r="O36" s="20"/>
      <c r="P36" s="20"/>
      <c r="Q36" s="21" t="s">
        <v>176</v>
      </c>
      <c r="R36" s="21"/>
      <c r="S36" s="22">
        <f>SUM(S31:S33)</f>
        <v>0</v>
      </c>
      <c r="T36" s="23"/>
      <c r="U36" s="23"/>
      <c r="V36" s="24"/>
    </row>
    <row r="37" spans="2:22" ht="14.5" customHeight="1" x14ac:dyDescent="0.35">
      <c r="B37" s="164"/>
      <c r="C37" s="5"/>
      <c r="D37" s="5"/>
      <c r="E37" s="6" t="s">
        <v>546</v>
      </c>
      <c r="F37" s="6"/>
      <c r="G37" s="7"/>
      <c r="H37" s="8"/>
      <c r="I37" s="8"/>
      <c r="J37" s="162"/>
      <c r="K37" s="157"/>
      <c r="L37" s="158"/>
      <c r="M37" s="1"/>
      <c r="N37" s="4"/>
      <c r="O37" s="5"/>
      <c r="P37" s="5"/>
      <c r="Q37" s="6" t="s">
        <v>546</v>
      </c>
      <c r="R37" s="6"/>
      <c r="S37" s="7"/>
      <c r="T37" s="8"/>
      <c r="U37" s="8"/>
      <c r="V37" s="162"/>
    </row>
    <row r="38" spans="2:22" ht="14.5" customHeight="1" x14ac:dyDescent="0.35">
      <c r="B38" s="19"/>
      <c r="C38" s="20"/>
      <c r="D38" s="20"/>
      <c r="E38" s="16"/>
      <c r="F38" s="16"/>
      <c r="G38" s="17"/>
      <c r="H38" s="16"/>
      <c r="I38" s="16"/>
      <c r="J38" s="18"/>
      <c r="K38" s="157"/>
      <c r="L38" s="158"/>
      <c r="M38" s="1"/>
      <c r="N38" s="19"/>
      <c r="O38" s="20"/>
      <c r="P38" s="20"/>
      <c r="Q38" s="16"/>
      <c r="R38" s="16"/>
      <c r="S38" s="17"/>
      <c r="T38" s="16"/>
      <c r="U38" s="16"/>
      <c r="V38" s="18"/>
    </row>
    <row r="39" spans="2:22" ht="14.5" customHeight="1" x14ac:dyDescent="0.35">
      <c r="B39" s="19"/>
      <c r="C39" s="20"/>
      <c r="D39" s="20"/>
      <c r="E39" s="16"/>
      <c r="F39" s="16"/>
      <c r="G39" s="17"/>
      <c r="H39" s="16"/>
      <c r="I39" s="16"/>
      <c r="J39" s="18"/>
      <c r="K39" s="157"/>
      <c r="L39" s="158"/>
      <c r="M39" s="1"/>
      <c r="N39" s="19"/>
      <c r="O39" s="20"/>
      <c r="P39" s="20"/>
      <c r="Q39" s="16"/>
      <c r="R39" s="16"/>
      <c r="S39" s="17"/>
      <c r="T39" s="16"/>
      <c r="U39" s="16"/>
      <c r="V39" s="18"/>
    </row>
    <row r="40" spans="2:22" ht="14.5" customHeight="1" x14ac:dyDescent="0.35">
      <c r="B40" s="19"/>
      <c r="C40" s="20"/>
      <c r="D40" s="20"/>
      <c r="E40" s="16"/>
      <c r="F40" s="16"/>
      <c r="G40" s="17"/>
      <c r="H40" s="16"/>
      <c r="I40" s="16"/>
      <c r="J40" s="18"/>
      <c r="K40" s="157"/>
      <c r="L40" s="158"/>
      <c r="M40" s="1"/>
      <c r="N40" s="19"/>
      <c r="O40" s="20"/>
      <c r="P40" s="20"/>
      <c r="Q40" s="16"/>
      <c r="R40" s="16"/>
      <c r="S40" s="17"/>
      <c r="T40" s="16"/>
      <c r="U40" s="16"/>
      <c r="V40" s="18"/>
    </row>
    <row r="41" spans="2:22" ht="14.5" customHeight="1" x14ac:dyDescent="0.35">
      <c r="B41" s="19"/>
      <c r="C41" s="20"/>
      <c r="D41" s="20"/>
      <c r="E41" s="21" t="s">
        <v>176</v>
      </c>
      <c r="F41" s="21"/>
      <c r="G41" s="22">
        <f>SUM(G35:G37)</f>
        <v>0</v>
      </c>
      <c r="H41" s="23"/>
      <c r="I41" s="23"/>
      <c r="J41" s="24"/>
      <c r="K41" s="157"/>
      <c r="L41" s="158"/>
      <c r="M41" s="1"/>
      <c r="N41" s="19"/>
      <c r="O41" s="20"/>
      <c r="P41" s="20"/>
      <c r="Q41" s="21" t="s">
        <v>176</v>
      </c>
      <c r="R41" s="21"/>
      <c r="S41" s="22">
        <f>SUM(S35:S37)</f>
        <v>0</v>
      </c>
      <c r="T41" s="23"/>
      <c r="U41" s="23"/>
      <c r="V41" s="24"/>
    </row>
    <row r="42" spans="2:22" ht="14.5" customHeight="1" x14ac:dyDescent="0.35">
      <c r="B42" s="164"/>
      <c r="C42" s="5"/>
      <c r="D42" s="5"/>
      <c r="E42" s="6" t="s">
        <v>548</v>
      </c>
      <c r="F42" s="6"/>
      <c r="G42" s="7"/>
      <c r="H42" s="8"/>
      <c r="I42" s="8"/>
      <c r="J42" s="162"/>
      <c r="K42" s="157"/>
      <c r="L42" s="158"/>
      <c r="M42" s="1"/>
      <c r="N42" s="4"/>
      <c r="O42" s="5"/>
      <c r="P42" s="5"/>
      <c r="Q42" s="6" t="s">
        <v>548</v>
      </c>
      <c r="R42" s="6"/>
      <c r="S42" s="7"/>
      <c r="T42" s="8"/>
      <c r="U42" s="8"/>
      <c r="V42" s="162"/>
    </row>
    <row r="43" spans="2:22" ht="14.5" customHeight="1" x14ac:dyDescent="0.35">
      <c r="B43" s="19"/>
      <c r="C43" s="20"/>
      <c r="D43" s="20"/>
      <c r="E43" s="16"/>
      <c r="F43" s="16"/>
      <c r="G43" s="17"/>
      <c r="H43" s="16"/>
      <c r="I43" s="16"/>
      <c r="J43" s="18"/>
      <c r="K43" s="157"/>
      <c r="L43" s="158"/>
      <c r="M43" s="1"/>
      <c r="N43" s="19"/>
      <c r="O43" s="20"/>
      <c r="P43" s="20"/>
      <c r="Q43" s="16"/>
      <c r="R43" s="16"/>
      <c r="S43" s="17"/>
      <c r="T43" s="16"/>
      <c r="U43" s="16"/>
      <c r="V43" s="18"/>
    </row>
    <row r="44" spans="2:22" ht="14.5" customHeight="1" x14ac:dyDescent="0.35">
      <c r="B44" s="19"/>
      <c r="C44" s="20"/>
      <c r="D44" s="20"/>
      <c r="E44" s="16"/>
      <c r="F44" s="16"/>
      <c r="G44" s="17"/>
      <c r="H44" s="16"/>
      <c r="I44" s="16"/>
      <c r="J44" s="18"/>
      <c r="K44" s="157"/>
      <c r="L44" s="158"/>
      <c r="M44" s="1"/>
      <c r="N44" s="19"/>
      <c r="O44" s="20"/>
      <c r="P44" s="20"/>
      <c r="Q44" s="16"/>
      <c r="R44" s="16"/>
      <c r="S44" s="17"/>
      <c r="T44" s="16"/>
      <c r="U44" s="16"/>
      <c r="V44" s="18"/>
    </row>
    <row r="45" spans="2:22" ht="14.5" customHeight="1" x14ac:dyDescent="0.35">
      <c r="B45" s="19"/>
      <c r="C45" s="20"/>
      <c r="D45" s="20"/>
      <c r="E45" s="16"/>
      <c r="F45" s="16"/>
      <c r="G45" s="17"/>
      <c r="H45" s="16"/>
      <c r="I45" s="16"/>
      <c r="J45" s="18"/>
      <c r="K45" s="157"/>
      <c r="L45" s="158"/>
      <c r="M45" s="1"/>
      <c r="N45" s="19"/>
      <c r="O45" s="20"/>
      <c r="P45" s="20"/>
      <c r="Q45" s="16"/>
      <c r="R45" s="16"/>
      <c r="S45" s="17"/>
      <c r="T45" s="16"/>
      <c r="U45" s="16"/>
      <c r="V45" s="18"/>
    </row>
    <row r="46" spans="2:22" ht="14.5" customHeight="1" x14ac:dyDescent="0.35">
      <c r="B46" s="19"/>
      <c r="C46" s="20"/>
      <c r="D46" s="20"/>
      <c r="E46" s="21" t="s">
        <v>176</v>
      </c>
      <c r="F46" s="21"/>
      <c r="G46" s="22">
        <f>SUM(G40:G42)</f>
        <v>0</v>
      </c>
      <c r="H46" s="23"/>
      <c r="I46" s="23"/>
      <c r="J46" s="24"/>
      <c r="K46" s="157"/>
      <c r="L46" s="158"/>
      <c r="M46" s="1"/>
      <c r="N46" s="19"/>
      <c r="O46" s="20"/>
      <c r="P46" s="20"/>
      <c r="Q46" s="21" t="s">
        <v>176</v>
      </c>
      <c r="R46" s="21"/>
      <c r="S46" s="22">
        <f>SUM(S40:S42)</f>
        <v>0</v>
      </c>
      <c r="T46" s="23"/>
      <c r="U46" s="23"/>
      <c r="V46" s="24"/>
    </row>
    <row r="47" spans="2:22" ht="14.5" customHeight="1" x14ac:dyDescent="0.35">
      <c r="B47" s="164"/>
      <c r="C47" s="5"/>
      <c r="D47" s="5"/>
      <c r="E47" s="6" t="s">
        <v>547</v>
      </c>
      <c r="F47" s="6"/>
      <c r="G47" s="7"/>
      <c r="H47" s="8"/>
      <c r="I47" s="8"/>
      <c r="J47" s="162"/>
      <c r="K47" s="157"/>
      <c r="L47" s="158"/>
      <c r="M47" s="1"/>
      <c r="N47" s="4"/>
      <c r="O47" s="5"/>
      <c r="P47" s="5"/>
      <c r="Q47" s="6" t="s">
        <v>547</v>
      </c>
      <c r="R47" s="6"/>
      <c r="S47" s="7"/>
      <c r="T47" s="8"/>
      <c r="U47" s="8"/>
      <c r="V47" s="162"/>
    </row>
    <row r="48" spans="2:22" ht="14.5" customHeight="1" x14ac:dyDescent="0.35">
      <c r="B48" s="19"/>
      <c r="C48" s="20"/>
      <c r="D48" s="20"/>
      <c r="E48" s="16"/>
      <c r="F48" s="16"/>
      <c r="G48" s="17"/>
      <c r="H48" s="16"/>
      <c r="I48" s="16"/>
      <c r="J48" s="18"/>
      <c r="K48" s="157"/>
      <c r="L48" s="158"/>
      <c r="M48" s="1"/>
      <c r="N48" s="19"/>
      <c r="O48" s="20"/>
      <c r="P48" s="20"/>
      <c r="Q48" s="16"/>
      <c r="R48" s="16"/>
      <c r="S48" s="17"/>
      <c r="T48" s="16"/>
      <c r="U48" s="16"/>
      <c r="V48" s="18"/>
    </row>
    <row r="49" spans="2:22" ht="14.5" customHeight="1" x14ac:dyDescent="0.35">
      <c r="B49" s="19"/>
      <c r="C49" s="20"/>
      <c r="D49" s="20"/>
      <c r="E49" s="16"/>
      <c r="F49" s="16"/>
      <c r="G49" s="17"/>
      <c r="H49" s="16"/>
      <c r="I49" s="16"/>
      <c r="J49" s="18"/>
      <c r="K49" s="157"/>
      <c r="L49" s="158"/>
      <c r="M49" s="1"/>
      <c r="N49" s="19"/>
      <c r="O49" s="20"/>
      <c r="P49" s="20"/>
      <c r="Q49" s="16"/>
      <c r="R49" s="16"/>
      <c r="S49" s="17"/>
      <c r="T49" s="16"/>
      <c r="U49" s="16"/>
      <c r="V49" s="18"/>
    </row>
    <row r="50" spans="2:22" ht="14.5" customHeight="1" x14ac:dyDescent="0.35">
      <c r="B50" s="19"/>
      <c r="C50" s="20"/>
      <c r="D50" s="20"/>
      <c r="E50" s="21" t="s">
        <v>176</v>
      </c>
      <c r="F50" s="21"/>
      <c r="G50" s="22">
        <f>SUM(G45:G46)</f>
        <v>0</v>
      </c>
      <c r="H50" s="23"/>
      <c r="I50" s="23"/>
      <c r="J50" s="24"/>
      <c r="K50" s="157"/>
      <c r="L50" s="158"/>
      <c r="M50" s="1"/>
      <c r="N50" s="19"/>
      <c r="O50" s="20"/>
      <c r="P50" s="20"/>
      <c r="Q50" s="21" t="s">
        <v>176</v>
      </c>
      <c r="R50" s="21"/>
      <c r="S50" s="22">
        <f>SUM(S45:S46)</f>
        <v>0</v>
      </c>
      <c r="T50" s="23"/>
      <c r="U50" s="23"/>
      <c r="V50" s="24"/>
    </row>
    <row r="51" spans="2:22" ht="14.5" customHeight="1" x14ac:dyDescent="0.35">
      <c r="B51" s="26"/>
      <c r="C51" s="27"/>
      <c r="D51" s="27"/>
      <c r="E51" s="28" t="s">
        <v>178</v>
      </c>
      <c r="F51" s="28"/>
      <c r="G51" s="29" t="s">
        <v>179</v>
      </c>
      <c r="H51" s="28"/>
      <c r="I51" s="28"/>
      <c r="J51" s="30"/>
      <c r="K51" s="157"/>
      <c r="L51" s="158"/>
      <c r="M51" s="1"/>
      <c r="N51" s="26"/>
      <c r="O51" s="27"/>
      <c r="P51" s="27"/>
      <c r="Q51" s="28" t="s">
        <v>178</v>
      </c>
      <c r="R51" s="28"/>
      <c r="S51" s="29" t="s">
        <v>179</v>
      </c>
      <c r="T51" s="28"/>
      <c r="U51" s="28"/>
      <c r="V51" s="30"/>
    </row>
    <row r="52" spans="2:22" ht="14.5" customHeight="1" x14ac:dyDescent="0.35">
      <c r="B52" s="26"/>
      <c r="C52" s="27"/>
      <c r="D52" s="27"/>
      <c r="E52" s="28" t="s">
        <v>141</v>
      </c>
      <c r="F52" s="28"/>
      <c r="G52" s="29" t="s">
        <v>179</v>
      </c>
      <c r="H52" s="28"/>
      <c r="I52" s="28"/>
      <c r="J52" s="30"/>
      <c r="K52" s="157"/>
      <c r="L52" s="158"/>
      <c r="M52" s="1"/>
      <c r="N52" s="26"/>
      <c r="O52" s="27"/>
      <c r="P52" s="27"/>
      <c r="Q52" s="28" t="s">
        <v>141</v>
      </c>
      <c r="R52" s="28"/>
      <c r="S52" s="29" t="s">
        <v>179</v>
      </c>
      <c r="T52" s="28"/>
      <c r="U52" s="28"/>
      <c r="V52" s="30"/>
    </row>
    <row r="53" spans="2:22" ht="15" customHeight="1" thickBot="1" x14ac:dyDescent="0.4">
      <c r="B53" s="26"/>
      <c r="C53" s="27"/>
      <c r="D53" s="27"/>
      <c r="E53" s="28" t="s">
        <v>180</v>
      </c>
      <c r="F53" s="28"/>
      <c r="G53" s="29" t="s">
        <v>179</v>
      </c>
      <c r="H53" s="28"/>
      <c r="I53" s="28"/>
      <c r="J53" s="30"/>
      <c r="K53" s="157"/>
      <c r="L53" s="158"/>
      <c r="M53" s="1"/>
      <c r="N53" s="26"/>
      <c r="O53" s="27"/>
      <c r="P53" s="27"/>
      <c r="Q53" s="28" t="s">
        <v>180</v>
      </c>
      <c r="R53" s="28"/>
      <c r="S53" s="29" t="s">
        <v>179</v>
      </c>
      <c r="T53" s="28"/>
      <c r="U53" s="28"/>
      <c r="V53" s="30"/>
    </row>
    <row r="54" spans="2:22" ht="19.5" customHeight="1" thickBot="1" x14ac:dyDescent="0.4">
      <c r="B54" s="239" t="s">
        <v>99</v>
      </c>
      <c r="C54" s="236"/>
      <c r="D54" s="236"/>
      <c r="E54" s="240"/>
      <c r="F54" s="31"/>
      <c r="G54" s="32">
        <v>250000</v>
      </c>
      <c r="H54" s="33" t="s">
        <v>181</v>
      </c>
      <c r="I54" s="34"/>
      <c r="J54" s="35"/>
      <c r="K54" s="157"/>
      <c r="L54" s="158"/>
      <c r="N54" s="239" t="s">
        <v>99</v>
      </c>
      <c r="O54" s="236"/>
      <c r="P54" s="236"/>
      <c r="Q54" s="240"/>
      <c r="R54" s="31"/>
      <c r="S54" s="32">
        <v>250000</v>
      </c>
      <c r="T54" s="33" t="s">
        <v>181</v>
      </c>
      <c r="U54" s="34"/>
      <c r="V54" s="35"/>
    </row>
    <row r="55" spans="2:22" ht="19.5" customHeight="1" x14ac:dyDescent="0.3">
      <c r="N55" s="1"/>
      <c r="O55" s="1"/>
      <c r="P55" s="1"/>
      <c r="S55" s="3"/>
    </row>
    <row r="56" spans="2:22" ht="19.5" customHeight="1" x14ac:dyDescent="0.3">
      <c r="N56" s="1"/>
      <c r="O56" s="1"/>
      <c r="P56" s="1"/>
      <c r="S56" s="3"/>
    </row>
    <row r="57" spans="2:22" ht="19.5" customHeight="1" thickBot="1" x14ac:dyDescent="0.35">
      <c r="N57" s="1"/>
      <c r="O57" s="1"/>
      <c r="P57" s="1"/>
      <c r="S57" s="3"/>
    </row>
    <row r="58" spans="2:22" ht="105.75" customHeight="1" thickBot="1" x14ac:dyDescent="0.35">
      <c r="B58" s="280" t="s">
        <v>536</v>
      </c>
      <c r="C58" s="281"/>
      <c r="D58" s="281"/>
      <c r="E58" s="282"/>
      <c r="F58" s="282"/>
      <c r="G58" s="282"/>
      <c r="H58" s="282"/>
      <c r="I58" s="282"/>
      <c r="J58" s="283"/>
      <c r="N58" s="280" t="s">
        <v>536</v>
      </c>
      <c r="O58" s="281"/>
      <c r="P58" s="281"/>
      <c r="Q58" s="282"/>
      <c r="R58" s="282"/>
      <c r="S58" s="282"/>
      <c r="T58" s="282"/>
      <c r="U58" s="282"/>
      <c r="V58" s="283"/>
    </row>
    <row r="59" spans="2:22" ht="28.5" customHeight="1" thickBot="1" x14ac:dyDescent="0.35">
      <c r="B59" s="284" t="s">
        <v>537</v>
      </c>
      <c r="C59" s="285"/>
      <c r="D59" s="285"/>
      <c r="E59" s="285"/>
      <c r="F59" s="285"/>
      <c r="G59" s="285"/>
      <c r="H59" s="285"/>
      <c r="I59" s="285"/>
      <c r="J59" s="286"/>
      <c r="N59" s="284" t="s">
        <v>537</v>
      </c>
      <c r="O59" s="285"/>
      <c r="P59" s="285"/>
      <c r="Q59" s="285"/>
      <c r="R59" s="285"/>
      <c r="S59" s="285"/>
      <c r="T59" s="285"/>
      <c r="U59" s="285"/>
      <c r="V59" s="286"/>
    </row>
    <row r="60" spans="2:22" ht="59.25" customHeight="1" thickBot="1" x14ac:dyDescent="0.35">
      <c r="B60" s="280" t="s">
        <v>538</v>
      </c>
      <c r="C60" s="281"/>
      <c r="D60" s="281"/>
      <c r="E60" s="281"/>
      <c r="F60" s="281"/>
      <c r="G60" s="281"/>
      <c r="H60" s="281"/>
      <c r="I60" s="281"/>
      <c r="J60" s="287"/>
      <c r="N60" s="280" t="s">
        <v>538</v>
      </c>
      <c r="O60" s="281"/>
      <c r="P60" s="281"/>
      <c r="Q60" s="281"/>
      <c r="R60" s="281"/>
      <c r="S60" s="281"/>
      <c r="T60" s="281"/>
      <c r="U60" s="281"/>
      <c r="V60" s="287"/>
    </row>
    <row r="61" spans="2:22" ht="51" customHeight="1" thickBot="1" x14ac:dyDescent="0.35">
      <c r="B61" s="288" t="s">
        <v>539</v>
      </c>
      <c r="C61" s="289"/>
      <c r="D61" s="289"/>
      <c r="E61" s="282"/>
      <c r="F61" s="282"/>
      <c r="G61" s="282"/>
      <c r="H61" s="282"/>
      <c r="I61" s="282"/>
      <c r="J61" s="283"/>
      <c r="N61" s="288" t="s">
        <v>539</v>
      </c>
      <c r="O61" s="289"/>
      <c r="P61" s="289"/>
      <c r="Q61" s="282"/>
      <c r="R61" s="282"/>
      <c r="S61" s="282"/>
      <c r="T61" s="282"/>
      <c r="U61" s="282"/>
      <c r="V61" s="283"/>
    </row>
    <row r="62" spans="2:22" ht="38.25" customHeight="1" thickBot="1" x14ac:dyDescent="0.35">
      <c r="B62" s="288" t="s">
        <v>540</v>
      </c>
      <c r="C62" s="289"/>
      <c r="D62" s="289"/>
      <c r="E62" s="282"/>
      <c r="F62" s="282"/>
      <c r="G62" s="282"/>
      <c r="H62" s="282"/>
      <c r="I62" s="282"/>
      <c r="J62" s="283"/>
      <c r="N62" s="288" t="s">
        <v>540</v>
      </c>
      <c r="O62" s="289"/>
      <c r="P62" s="289"/>
      <c r="Q62" s="282"/>
      <c r="R62" s="282"/>
      <c r="S62" s="282"/>
      <c r="T62" s="282"/>
      <c r="U62" s="282"/>
      <c r="V62" s="283"/>
    </row>
    <row r="63" spans="2:22" ht="66.75" customHeight="1" thickBot="1" x14ac:dyDescent="0.35">
      <c r="B63" s="290" t="s">
        <v>543</v>
      </c>
      <c r="C63" s="291"/>
      <c r="D63" s="291"/>
      <c r="E63" s="292"/>
      <c r="F63" s="292"/>
      <c r="G63" s="292"/>
      <c r="H63" s="292"/>
      <c r="I63" s="292"/>
      <c r="J63" s="293"/>
      <c r="N63" s="290" t="s">
        <v>541</v>
      </c>
      <c r="O63" s="291"/>
      <c r="P63" s="291"/>
      <c r="Q63" s="292"/>
      <c r="R63" s="292"/>
      <c r="S63" s="292"/>
      <c r="T63" s="292"/>
      <c r="U63" s="292"/>
      <c r="V63" s="293"/>
    </row>
    <row r="64" spans="2:22" ht="66.75" customHeight="1" thickBot="1" x14ac:dyDescent="0.35">
      <c r="B64" s="294" t="s">
        <v>542</v>
      </c>
      <c r="C64" s="295"/>
      <c r="D64" s="295"/>
      <c r="E64" s="296"/>
      <c r="F64" s="296"/>
      <c r="G64" s="296"/>
      <c r="H64" s="296"/>
      <c r="I64" s="296"/>
      <c r="J64" s="297"/>
      <c r="N64" s="294" t="s">
        <v>542</v>
      </c>
      <c r="O64" s="295"/>
      <c r="P64" s="295"/>
      <c r="Q64" s="296"/>
      <c r="R64" s="296"/>
      <c r="S64" s="296"/>
      <c r="T64" s="296"/>
      <c r="U64" s="296"/>
      <c r="V64" s="297"/>
    </row>
    <row r="65" spans="2:22" ht="14.5" customHeight="1" x14ac:dyDescent="0.35">
      <c r="B65" s="36"/>
      <c r="C65" s="36"/>
      <c r="D65" s="36"/>
      <c r="E65" s="36"/>
      <c r="F65" s="36"/>
      <c r="G65" s="37"/>
      <c r="H65" s="36"/>
      <c r="I65" s="36"/>
      <c r="J65" s="36"/>
      <c r="N65" s="36"/>
      <c r="O65" s="36"/>
      <c r="P65" s="36"/>
      <c r="Q65" s="36"/>
      <c r="R65" s="36"/>
      <c r="S65" s="37"/>
      <c r="T65" s="36"/>
      <c r="U65" s="36"/>
      <c r="V65" s="36"/>
    </row>
    <row r="66" spans="2:22" x14ac:dyDescent="0.3">
      <c r="B66" s="38"/>
      <c r="C66" s="38"/>
      <c r="D66" s="38"/>
      <c r="E66" s="39"/>
      <c r="F66" s="39"/>
      <c r="G66" s="40"/>
      <c r="H66" s="39"/>
      <c r="I66" s="39"/>
      <c r="J66" s="39"/>
      <c r="N66" s="38"/>
      <c r="O66" s="38"/>
      <c r="P66" s="38"/>
      <c r="Q66" s="39"/>
      <c r="R66" s="39"/>
      <c r="S66" s="40"/>
      <c r="T66" s="39"/>
      <c r="U66" s="39"/>
      <c r="V66" s="39"/>
    </row>
    <row r="67" spans="2:22" x14ac:dyDescent="0.3">
      <c r="B67" s="38"/>
      <c r="C67" s="38"/>
      <c r="D67" s="38"/>
      <c r="E67" s="39"/>
      <c r="F67" s="39"/>
      <c r="G67" s="40"/>
      <c r="H67" s="39"/>
      <c r="I67" s="39"/>
      <c r="J67" s="39"/>
      <c r="N67" s="38"/>
      <c r="O67" s="38"/>
      <c r="P67" s="38"/>
      <c r="Q67" s="39"/>
      <c r="R67" s="39"/>
      <c r="S67" s="40"/>
      <c r="T67" s="39"/>
      <c r="U67" s="39"/>
      <c r="V67" s="39"/>
    </row>
    <row r="68" spans="2:22" x14ac:dyDescent="0.3">
      <c r="B68" s="38"/>
      <c r="C68" s="38"/>
      <c r="D68" s="38"/>
      <c r="E68" s="39"/>
      <c r="F68" s="39"/>
      <c r="G68" s="40"/>
      <c r="H68" s="39"/>
      <c r="I68" s="39"/>
      <c r="J68" s="39"/>
      <c r="N68" s="38"/>
      <c r="O68" s="38"/>
      <c r="P68" s="38"/>
      <c r="Q68" s="39"/>
      <c r="R68" s="39"/>
      <c r="S68" s="40"/>
      <c r="T68" s="39"/>
      <c r="U68" s="39"/>
      <c r="V68" s="39"/>
    </row>
    <row r="69" spans="2:22" x14ac:dyDescent="0.3">
      <c r="B69" s="38"/>
      <c r="C69" s="38"/>
      <c r="D69" s="38"/>
      <c r="E69" s="39"/>
      <c r="F69" s="39"/>
      <c r="G69" s="40"/>
      <c r="H69" s="39"/>
      <c r="I69" s="39"/>
      <c r="J69" s="39"/>
      <c r="N69" s="38"/>
      <c r="O69" s="38"/>
      <c r="P69" s="38"/>
      <c r="Q69" s="39"/>
      <c r="R69" s="39"/>
      <c r="S69" s="40"/>
      <c r="T69" s="39"/>
      <c r="U69" s="39"/>
      <c r="V69" s="39"/>
    </row>
    <row r="70" spans="2:22" x14ac:dyDescent="0.3">
      <c r="B70" s="38"/>
      <c r="C70" s="38"/>
      <c r="D70" s="38"/>
      <c r="E70" s="39"/>
      <c r="F70" s="39"/>
      <c r="G70" s="40"/>
      <c r="H70" s="39"/>
      <c r="I70" s="39"/>
      <c r="J70" s="39"/>
      <c r="N70" s="38"/>
      <c r="O70" s="38"/>
      <c r="P70" s="38"/>
      <c r="Q70" s="39"/>
      <c r="R70" s="39"/>
      <c r="S70" s="40"/>
      <c r="T70" s="39"/>
      <c r="U70" s="39"/>
      <c r="V70" s="39"/>
    </row>
    <row r="71" spans="2:22" x14ac:dyDescent="0.3">
      <c r="B71" s="38"/>
      <c r="C71" s="38"/>
      <c r="D71" s="38"/>
      <c r="E71" s="39"/>
      <c r="F71" s="39"/>
      <c r="G71" s="40"/>
      <c r="H71" s="39"/>
      <c r="I71" s="39"/>
      <c r="J71" s="39"/>
      <c r="N71" s="38"/>
      <c r="O71" s="38"/>
      <c r="P71" s="38"/>
      <c r="Q71" s="39"/>
      <c r="R71" s="39"/>
      <c r="S71" s="40"/>
      <c r="T71" s="39"/>
      <c r="U71" s="39"/>
      <c r="V71" s="39"/>
    </row>
    <row r="72" spans="2:22" x14ac:dyDescent="0.3">
      <c r="B72" s="38"/>
      <c r="C72" s="38"/>
      <c r="D72" s="38"/>
      <c r="E72" s="39"/>
      <c r="F72" s="39"/>
      <c r="G72" s="40"/>
      <c r="H72" s="39"/>
      <c r="I72" s="39"/>
      <c r="J72" s="39"/>
      <c r="N72" s="38"/>
      <c r="O72" s="38"/>
      <c r="P72" s="38"/>
      <c r="Q72" s="39"/>
      <c r="R72" s="39"/>
      <c r="S72" s="40"/>
      <c r="T72" s="39"/>
      <c r="U72" s="39"/>
      <c r="V72" s="39"/>
    </row>
    <row r="73" spans="2:22" x14ac:dyDescent="0.3">
      <c r="B73" s="38"/>
      <c r="C73" s="38"/>
      <c r="D73" s="38"/>
      <c r="E73" s="39"/>
      <c r="F73" s="39"/>
      <c r="G73" s="40"/>
      <c r="H73" s="39"/>
      <c r="I73" s="39"/>
      <c r="J73" s="39"/>
      <c r="N73" s="38"/>
      <c r="O73" s="38"/>
      <c r="P73" s="38"/>
      <c r="Q73" s="39"/>
      <c r="R73" s="39"/>
      <c r="S73" s="40"/>
      <c r="T73" s="39"/>
      <c r="U73" s="39"/>
      <c r="V73" s="39"/>
    </row>
    <row r="74" spans="2:22" x14ac:dyDescent="0.3">
      <c r="B74" s="38"/>
      <c r="C74" s="38"/>
      <c r="D74" s="38"/>
      <c r="E74" s="39"/>
      <c r="F74" s="39"/>
      <c r="G74" s="40"/>
      <c r="H74" s="39"/>
      <c r="I74" s="39"/>
      <c r="J74" s="39"/>
      <c r="N74" s="38"/>
      <c r="O74" s="38"/>
      <c r="P74" s="38"/>
      <c r="Q74" s="39"/>
      <c r="R74" s="39"/>
      <c r="S74" s="40"/>
      <c r="T74" s="39"/>
      <c r="U74" s="39"/>
      <c r="V74" s="39"/>
    </row>
    <row r="75" spans="2:22" x14ac:dyDescent="0.3">
      <c r="B75" s="38"/>
      <c r="C75" s="38"/>
      <c r="D75" s="38"/>
      <c r="E75" s="39"/>
      <c r="F75" s="39"/>
      <c r="G75" s="40"/>
      <c r="H75" s="39"/>
      <c r="I75" s="39"/>
      <c r="J75" s="39"/>
      <c r="N75" s="38"/>
      <c r="O75" s="38"/>
      <c r="P75" s="38"/>
      <c r="Q75" s="39"/>
      <c r="R75" s="39"/>
      <c r="S75" s="40"/>
      <c r="T75" s="39"/>
      <c r="U75" s="39"/>
      <c r="V75" s="39"/>
    </row>
    <row r="76" spans="2:22" x14ac:dyDescent="0.3">
      <c r="B76" s="38"/>
      <c r="C76" s="38"/>
      <c r="D76" s="38"/>
      <c r="E76" s="39"/>
      <c r="F76" s="39"/>
      <c r="G76" s="40"/>
      <c r="H76" s="39"/>
      <c r="I76" s="39"/>
      <c r="J76" s="39"/>
      <c r="N76" s="38"/>
      <c r="O76" s="38"/>
      <c r="P76" s="38"/>
      <c r="Q76" s="39"/>
      <c r="R76" s="39"/>
      <c r="S76" s="40"/>
      <c r="T76" s="39"/>
      <c r="U76" s="39"/>
      <c r="V76" s="39"/>
    </row>
    <row r="77" spans="2:22" x14ac:dyDescent="0.3">
      <c r="B77" s="38"/>
      <c r="C77" s="38"/>
      <c r="D77" s="38"/>
      <c r="E77" s="39"/>
      <c r="F77" s="39"/>
      <c r="G77" s="40"/>
      <c r="H77" s="39"/>
      <c r="I77" s="39"/>
      <c r="J77" s="39"/>
      <c r="N77" s="38"/>
      <c r="O77" s="38"/>
      <c r="P77" s="38"/>
      <c r="Q77" s="39"/>
      <c r="R77" s="39"/>
      <c r="S77" s="40"/>
      <c r="T77" s="39"/>
      <c r="U77" s="39"/>
      <c r="V77" s="39"/>
    </row>
    <row r="78" spans="2:22" x14ac:dyDescent="0.3">
      <c r="B78" s="38"/>
      <c r="C78" s="38"/>
      <c r="D78" s="38"/>
      <c r="E78" s="39"/>
      <c r="F78" s="39"/>
      <c r="G78" s="40"/>
      <c r="H78" s="39"/>
      <c r="I78" s="39"/>
      <c r="J78" s="39"/>
      <c r="N78" s="38"/>
      <c r="O78" s="38"/>
      <c r="P78" s="38"/>
      <c r="Q78" s="39"/>
      <c r="R78" s="39"/>
      <c r="S78" s="40"/>
      <c r="T78" s="39"/>
      <c r="U78" s="39"/>
      <c r="V78" s="39"/>
    </row>
    <row r="79" spans="2:22" x14ac:dyDescent="0.3">
      <c r="B79" s="38"/>
      <c r="C79" s="38"/>
      <c r="D79" s="38"/>
      <c r="E79" s="39"/>
      <c r="F79" s="39"/>
      <c r="G79" s="40"/>
      <c r="H79" s="39"/>
      <c r="I79" s="39"/>
      <c r="J79" s="39"/>
      <c r="N79" s="38"/>
      <c r="O79" s="38"/>
      <c r="P79" s="38"/>
      <c r="Q79" s="39"/>
      <c r="R79" s="39"/>
      <c r="S79" s="40"/>
      <c r="T79" s="39"/>
      <c r="U79" s="39"/>
      <c r="V79" s="39"/>
    </row>
    <row r="80" spans="2:22" x14ac:dyDescent="0.3">
      <c r="B80" s="38"/>
      <c r="C80" s="38"/>
      <c r="D80" s="38"/>
      <c r="E80" s="39"/>
      <c r="F80" s="39"/>
      <c r="G80" s="40"/>
      <c r="H80" s="39"/>
      <c r="I80" s="39"/>
      <c r="J80" s="39"/>
      <c r="N80" s="38"/>
      <c r="O80" s="38"/>
      <c r="P80" s="38"/>
      <c r="Q80" s="39"/>
      <c r="R80" s="39"/>
      <c r="S80" s="40"/>
      <c r="T80" s="39"/>
      <c r="U80" s="39"/>
      <c r="V80" s="39"/>
    </row>
    <row r="81" spans="2:22" x14ac:dyDescent="0.3">
      <c r="B81" s="38"/>
      <c r="C81" s="38"/>
      <c r="D81" s="38"/>
      <c r="E81" s="39"/>
      <c r="F81" s="39"/>
      <c r="G81" s="40"/>
      <c r="H81" s="39"/>
      <c r="I81" s="39"/>
      <c r="J81" s="39"/>
      <c r="N81" s="38"/>
      <c r="O81" s="38"/>
      <c r="P81" s="38"/>
      <c r="Q81" s="39"/>
      <c r="R81" s="39"/>
      <c r="S81" s="40"/>
      <c r="T81" s="39"/>
      <c r="U81" s="39"/>
      <c r="V81" s="39"/>
    </row>
    <row r="82" spans="2:22" x14ac:dyDescent="0.3">
      <c r="B82" s="38"/>
      <c r="C82" s="38"/>
      <c r="D82" s="38"/>
      <c r="E82" s="39"/>
      <c r="F82" s="39"/>
      <c r="G82" s="40"/>
      <c r="H82" s="39"/>
      <c r="I82" s="39"/>
      <c r="J82" s="39"/>
      <c r="N82" s="38"/>
      <c r="O82" s="38"/>
      <c r="P82" s="38"/>
      <c r="Q82" s="39"/>
      <c r="R82" s="39"/>
      <c r="S82" s="40"/>
      <c r="T82" s="39"/>
      <c r="U82" s="39"/>
      <c r="V82" s="39"/>
    </row>
    <row r="83" spans="2:22" x14ac:dyDescent="0.3">
      <c r="B83" s="38"/>
      <c r="C83" s="38"/>
      <c r="D83" s="38"/>
      <c r="E83" s="39"/>
      <c r="F83" s="39"/>
      <c r="G83" s="40"/>
      <c r="H83" s="39"/>
      <c r="I83" s="39"/>
      <c r="J83" s="39"/>
      <c r="N83" s="38"/>
      <c r="O83" s="38"/>
      <c r="P83" s="38"/>
      <c r="Q83" s="39"/>
      <c r="R83" s="39"/>
      <c r="S83" s="40"/>
      <c r="T83" s="39"/>
      <c r="U83" s="39"/>
      <c r="V83" s="39"/>
    </row>
    <row r="84" spans="2:22" x14ac:dyDescent="0.3">
      <c r="B84" s="38"/>
      <c r="C84" s="38"/>
      <c r="D84" s="38"/>
      <c r="E84" s="39"/>
      <c r="F84" s="39"/>
      <c r="G84" s="40"/>
      <c r="H84" s="39"/>
      <c r="I84" s="39"/>
      <c r="J84" s="39"/>
      <c r="N84" s="38"/>
      <c r="O84" s="38"/>
      <c r="P84" s="38"/>
      <c r="Q84" s="39"/>
      <c r="R84" s="39"/>
      <c r="S84" s="40"/>
      <c r="T84" s="39"/>
      <c r="U84" s="39"/>
      <c r="V84" s="39"/>
    </row>
    <row r="85" spans="2:22" x14ac:dyDescent="0.3">
      <c r="B85" s="38"/>
      <c r="C85" s="38"/>
      <c r="D85" s="38"/>
      <c r="E85" s="39"/>
      <c r="F85" s="39"/>
      <c r="G85" s="40"/>
      <c r="H85" s="39"/>
      <c r="I85" s="39"/>
      <c r="J85" s="39"/>
      <c r="N85" s="38"/>
      <c r="O85" s="38"/>
      <c r="P85" s="38"/>
      <c r="Q85" s="39"/>
      <c r="R85" s="39"/>
      <c r="S85" s="40"/>
      <c r="T85" s="39"/>
      <c r="U85" s="39"/>
      <c r="V85" s="39"/>
    </row>
    <row r="86" spans="2:22" x14ac:dyDescent="0.3">
      <c r="B86" s="38"/>
      <c r="C86" s="38"/>
      <c r="D86" s="38"/>
      <c r="E86" s="39"/>
      <c r="F86" s="39"/>
      <c r="G86" s="40"/>
      <c r="H86" s="39"/>
      <c r="I86" s="39"/>
      <c r="J86" s="39"/>
      <c r="N86" s="38"/>
      <c r="O86" s="38"/>
      <c r="P86" s="38"/>
      <c r="Q86" s="39"/>
      <c r="R86" s="39"/>
      <c r="S86" s="40"/>
      <c r="T86" s="39"/>
      <c r="U86" s="39"/>
      <c r="V86" s="39"/>
    </row>
    <row r="87" spans="2:22" x14ac:dyDescent="0.3">
      <c r="B87" s="38"/>
      <c r="C87" s="38"/>
      <c r="D87" s="38"/>
      <c r="E87" s="39"/>
      <c r="F87" s="39"/>
      <c r="G87" s="40"/>
      <c r="H87" s="39"/>
      <c r="I87" s="39"/>
      <c r="J87" s="39"/>
      <c r="N87" s="38"/>
      <c r="O87" s="38"/>
      <c r="P87" s="38"/>
      <c r="Q87" s="39"/>
      <c r="R87" s="39"/>
      <c r="S87" s="40"/>
      <c r="T87" s="39"/>
      <c r="U87" s="39"/>
      <c r="V87" s="39"/>
    </row>
    <row r="88" spans="2:22" x14ac:dyDescent="0.3">
      <c r="B88" s="38"/>
      <c r="C88" s="38"/>
      <c r="D88" s="38"/>
      <c r="E88" s="39"/>
      <c r="F88" s="39"/>
      <c r="G88" s="40"/>
      <c r="H88" s="39"/>
      <c r="I88" s="39"/>
      <c r="J88" s="39"/>
      <c r="N88" s="38"/>
      <c r="O88" s="38"/>
      <c r="P88" s="38"/>
      <c r="Q88" s="39"/>
      <c r="R88" s="39"/>
      <c r="S88" s="40"/>
      <c r="T88" s="39"/>
      <c r="U88" s="39"/>
      <c r="V88" s="39"/>
    </row>
    <row r="89" spans="2:22" x14ac:dyDescent="0.3">
      <c r="B89" s="38"/>
      <c r="C89" s="38"/>
      <c r="D89" s="38"/>
      <c r="E89" s="39"/>
      <c r="F89" s="39"/>
      <c r="G89" s="40"/>
      <c r="H89" s="39"/>
      <c r="I89" s="39"/>
      <c r="J89" s="39"/>
      <c r="N89" s="38"/>
      <c r="O89" s="38"/>
      <c r="P89" s="38"/>
      <c r="Q89" s="39"/>
      <c r="R89" s="39"/>
      <c r="S89" s="40"/>
      <c r="T89" s="39"/>
      <c r="U89" s="39"/>
      <c r="V89" s="39"/>
    </row>
    <row r="90" spans="2:22" x14ac:dyDescent="0.3">
      <c r="B90" s="38"/>
      <c r="C90" s="38"/>
      <c r="D90" s="38"/>
      <c r="E90" s="39"/>
      <c r="F90" s="39"/>
      <c r="G90" s="40"/>
      <c r="H90" s="39"/>
      <c r="I90" s="39"/>
      <c r="J90" s="39"/>
      <c r="N90" s="38"/>
      <c r="O90" s="38"/>
      <c r="P90" s="38"/>
      <c r="Q90" s="39"/>
      <c r="R90" s="39"/>
      <c r="S90" s="40"/>
      <c r="T90" s="39"/>
      <c r="U90" s="39"/>
      <c r="V90" s="39"/>
    </row>
    <row r="91" spans="2:22" x14ac:dyDescent="0.3">
      <c r="B91" s="38"/>
      <c r="C91" s="38"/>
      <c r="D91" s="38"/>
      <c r="E91" s="39"/>
      <c r="F91" s="39"/>
      <c r="G91" s="40"/>
      <c r="H91" s="39"/>
      <c r="I91" s="39"/>
      <c r="J91" s="39"/>
      <c r="N91" s="38"/>
      <c r="O91" s="38"/>
      <c r="P91" s="38"/>
      <c r="Q91" s="39"/>
      <c r="R91" s="39"/>
      <c r="S91" s="40"/>
      <c r="T91" s="39"/>
      <c r="U91" s="39"/>
      <c r="V91" s="39"/>
    </row>
    <row r="92" spans="2:22" x14ac:dyDescent="0.3">
      <c r="B92" s="38"/>
      <c r="C92" s="38"/>
      <c r="D92" s="38"/>
      <c r="E92" s="39"/>
      <c r="F92" s="39"/>
      <c r="G92" s="40"/>
      <c r="H92" s="39"/>
      <c r="I92" s="39"/>
      <c r="J92" s="39"/>
      <c r="N92" s="38"/>
      <c r="O92" s="38"/>
      <c r="P92" s="38"/>
      <c r="Q92" s="39"/>
      <c r="R92" s="39"/>
      <c r="S92" s="40"/>
      <c r="T92" s="39"/>
      <c r="U92" s="39"/>
      <c r="V92" s="39"/>
    </row>
    <row r="93" spans="2:22" x14ac:dyDescent="0.3">
      <c r="B93" s="38"/>
      <c r="C93" s="38"/>
      <c r="D93" s="38"/>
      <c r="E93" s="39"/>
      <c r="F93" s="39"/>
      <c r="G93" s="40"/>
      <c r="H93" s="39"/>
      <c r="I93" s="39"/>
      <c r="J93" s="39"/>
      <c r="N93" s="38"/>
      <c r="O93" s="38"/>
      <c r="P93" s="38"/>
      <c r="Q93" s="39"/>
      <c r="R93" s="39"/>
      <c r="S93" s="40"/>
      <c r="T93" s="39"/>
      <c r="U93" s="39"/>
      <c r="V93" s="39"/>
    </row>
    <row r="94" spans="2:22" x14ac:dyDescent="0.3">
      <c r="B94" s="38"/>
      <c r="C94" s="38"/>
      <c r="D94" s="38"/>
      <c r="E94" s="39"/>
      <c r="F94" s="39"/>
      <c r="G94" s="40"/>
      <c r="H94" s="39"/>
      <c r="I94" s="39"/>
      <c r="J94" s="39"/>
      <c r="N94" s="38"/>
      <c r="O94" s="38"/>
      <c r="P94" s="38"/>
      <c r="Q94" s="39"/>
      <c r="R94" s="39"/>
      <c r="S94" s="40"/>
      <c r="T94" s="39"/>
      <c r="U94" s="39"/>
      <c r="V94" s="39"/>
    </row>
    <row r="95" spans="2:22" x14ac:dyDescent="0.3">
      <c r="B95" s="38"/>
      <c r="C95" s="38"/>
      <c r="D95" s="38"/>
      <c r="E95" s="39"/>
      <c r="F95" s="39"/>
      <c r="G95" s="40"/>
      <c r="H95" s="39"/>
      <c r="I95" s="39"/>
      <c r="J95" s="39"/>
      <c r="N95" s="38"/>
      <c r="O95" s="38"/>
      <c r="P95" s="38"/>
      <c r="Q95" s="39"/>
      <c r="R95" s="39"/>
      <c r="S95" s="40"/>
      <c r="T95" s="39"/>
      <c r="U95" s="39"/>
      <c r="V95" s="39"/>
    </row>
    <row r="96" spans="2:22" x14ac:dyDescent="0.3">
      <c r="B96" s="38"/>
      <c r="C96" s="38"/>
      <c r="D96" s="38"/>
      <c r="E96" s="39"/>
      <c r="F96" s="39"/>
      <c r="G96" s="40"/>
      <c r="H96" s="39"/>
      <c r="I96" s="39"/>
      <c r="J96" s="39"/>
      <c r="N96" s="38"/>
      <c r="O96" s="38"/>
      <c r="P96" s="38"/>
      <c r="Q96" s="39"/>
      <c r="R96" s="39"/>
      <c r="S96" s="40"/>
      <c r="T96" s="39"/>
      <c r="U96" s="39"/>
      <c r="V96" s="39"/>
    </row>
    <row r="97" spans="2:22" x14ac:dyDescent="0.3">
      <c r="B97" s="38"/>
      <c r="C97" s="38"/>
      <c r="D97" s="38"/>
      <c r="E97" s="39"/>
      <c r="F97" s="39"/>
      <c r="G97" s="40"/>
      <c r="H97" s="39"/>
      <c r="I97" s="39"/>
      <c r="J97" s="39"/>
      <c r="N97" s="38"/>
      <c r="O97" s="38"/>
      <c r="P97" s="38"/>
      <c r="Q97" s="39"/>
      <c r="R97" s="39"/>
      <c r="S97" s="40"/>
      <c r="T97" s="39"/>
      <c r="U97" s="39"/>
      <c r="V97" s="39"/>
    </row>
    <row r="98" spans="2:22" x14ac:dyDescent="0.3">
      <c r="B98" s="38"/>
      <c r="C98" s="38"/>
      <c r="D98" s="38"/>
      <c r="E98" s="39"/>
      <c r="F98" s="39"/>
      <c r="G98" s="40"/>
      <c r="H98" s="39"/>
      <c r="I98" s="39"/>
      <c r="J98" s="39"/>
      <c r="N98" s="38"/>
      <c r="O98" s="38"/>
      <c r="P98" s="38"/>
      <c r="Q98" s="39"/>
      <c r="R98" s="39"/>
      <c r="S98" s="40"/>
      <c r="T98" s="39"/>
      <c r="U98" s="39"/>
      <c r="V98" s="39"/>
    </row>
    <row r="99" spans="2:22" x14ac:dyDescent="0.3">
      <c r="B99" s="38"/>
      <c r="C99" s="38"/>
      <c r="D99" s="38"/>
      <c r="E99" s="39"/>
      <c r="F99" s="39"/>
      <c r="G99" s="40"/>
      <c r="H99" s="39"/>
      <c r="I99" s="39"/>
      <c r="J99" s="39"/>
    </row>
    <row r="100" spans="2:22" x14ac:dyDescent="0.3">
      <c r="B100" s="38"/>
      <c r="C100" s="38"/>
      <c r="D100" s="38"/>
      <c r="E100" s="39"/>
      <c r="F100" s="39"/>
      <c r="G100" s="40"/>
      <c r="H100" s="39"/>
      <c r="I100" s="39"/>
      <c r="J100" s="39"/>
    </row>
    <row r="101" spans="2:22" x14ac:dyDescent="0.3">
      <c r="B101" s="38"/>
      <c r="C101" s="38"/>
      <c r="D101" s="38"/>
      <c r="E101" s="39"/>
      <c r="F101" s="39"/>
      <c r="G101" s="40"/>
      <c r="H101" s="39"/>
      <c r="I101" s="39"/>
      <c r="J101" s="39"/>
    </row>
    <row r="102" spans="2:22" x14ac:dyDescent="0.3">
      <c r="B102" s="38"/>
      <c r="C102" s="38"/>
      <c r="D102" s="38"/>
      <c r="E102" s="39"/>
      <c r="F102" s="39"/>
      <c r="G102" s="40"/>
      <c r="H102" s="39"/>
      <c r="I102" s="39"/>
      <c r="J102" s="39"/>
    </row>
    <row r="103" spans="2:22" x14ac:dyDescent="0.3">
      <c r="B103" s="38"/>
      <c r="C103" s="38"/>
      <c r="D103" s="38"/>
      <c r="E103" s="39"/>
      <c r="F103" s="39"/>
      <c r="G103" s="40"/>
      <c r="H103" s="39"/>
      <c r="I103" s="39"/>
      <c r="J103" s="39"/>
    </row>
    <row r="104" spans="2:22" x14ac:dyDescent="0.3">
      <c r="B104" s="38"/>
      <c r="C104" s="38"/>
      <c r="D104" s="38"/>
      <c r="E104" s="39"/>
      <c r="F104" s="39"/>
      <c r="G104" s="40"/>
      <c r="H104" s="39"/>
      <c r="I104" s="39"/>
      <c r="J104" s="39"/>
    </row>
    <row r="105" spans="2:22" x14ac:dyDescent="0.3">
      <c r="B105" s="38"/>
      <c r="C105" s="38"/>
      <c r="D105" s="38"/>
      <c r="E105" s="39"/>
      <c r="F105" s="39"/>
      <c r="G105" s="40"/>
      <c r="H105" s="39"/>
      <c r="I105" s="39"/>
      <c r="J105" s="39"/>
    </row>
    <row r="106" spans="2:22" x14ac:dyDescent="0.3">
      <c r="B106" s="38"/>
      <c r="C106" s="38"/>
      <c r="D106" s="38"/>
      <c r="E106" s="39"/>
      <c r="F106" s="39"/>
      <c r="G106" s="40"/>
      <c r="H106" s="39"/>
      <c r="I106" s="39"/>
      <c r="J106" s="39"/>
    </row>
    <row r="107" spans="2:22" x14ac:dyDescent="0.3">
      <c r="B107" s="38"/>
      <c r="C107" s="38"/>
      <c r="D107" s="38"/>
      <c r="E107" s="39"/>
      <c r="F107" s="39"/>
      <c r="G107" s="40"/>
      <c r="H107" s="39"/>
      <c r="I107" s="39"/>
      <c r="J107" s="39"/>
    </row>
    <row r="108" spans="2:22" x14ac:dyDescent="0.3">
      <c r="B108" s="38"/>
      <c r="C108" s="38"/>
      <c r="D108" s="38"/>
      <c r="E108" s="39"/>
      <c r="F108" s="39"/>
      <c r="G108" s="40"/>
      <c r="H108" s="39"/>
      <c r="I108" s="39"/>
      <c r="J108" s="39"/>
    </row>
    <row r="109" spans="2:22" x14ac:dyDescent="0.3">
      <c r="B109" s="38"/>
      <c r="C109" s="38"/>
      <c r="D109" s="38"/>
      <c r="E109" s="39"/>
      <c r="F109" s="39"/>
      <c r="G109" s="40"/>
      <c r="H109" s="39"/>
      <c r="I109" s="39"/>
      <c r="J109" s="39"/>
    </row>
    <row r="110" spans="2:22" x14ac:dyDescent="0.3">
      <c r="B110" s="38"/>
      <c r="C110" s="38"/>
      <c r="D110" s="38"/>
      <c r="E110" s="39"/>
      <c r="F110" s="39"/>
      <c r="G110" s="40"/>
      <c r="H110" s="39"/>
      <c r="I110" s="39"/>
      <c r="J110" s="39"/>
    </row>
    <row r="111" spans="2:22" x14ac:dyDescent="0.3">
      <c r="B111" s="38"/>
      <c r="C111" s="38"/>
      <c r="D111" s="38"/>
      <c r="E111" s="39"/>
      <c r="F111" s="39"/>
      <c r="G111" s="40"/>
      <c r="H111" s="39"/>
      <c r="I111" s="39"/>
      <c r="J111" s="39"/>
    </row>
    <row r="112" spans="2:22" x14ac:dyDescent="0.3">
      <c r="B112" s="38"/>
      <c r="C112" s="38"/>
      <c r="D112" s="38"/>
      <c r="E112" s="39"/>
      <c r="F112" s="39"/>
      <c r="G112" s="40"/>
      <c r="H112" s="39"/>
      <c r="I112" s="39"/>
      <c r="J112" s="39"/>
    </row>
    <row r="113" spans="2:10" x14ac:dyDescent="0.3">
      <c r="B113" s="38"/>
      <c r="C113" s="38"/>
      <c r="D113" s="38"/>
      <c r="E113" s="39"/>
      <c r="F113" s="39"/>
      <c r="G113" s="40"/>
      <c r="H113" s="39"/>
      <c r="I113" s="39"/>
      <c r="J113" s="39"/>
    </row>
    <row r="114" spans="2:10" x14ac:dyDescent="0.3">
      <c r="B114" s="38"/>
      <c r="C114" s="38"/>
      <c r="D114" s="38"/>
      <c r="E114" s="39"/>
      <c r="F114" s="39"/>
      <c r="G114" s="40"/>
      <c r="H114" s="39"/>
      <c r="I114" s="39"/>
      <c r="J114" s="39"/>
    </row>
    <row r="115" spans="2:10" x14ac:dyDescent="0.3">
      <c r="B115" s="38"/>
      <c r="C115" s="38"/>
      <c r="D115" s="38"/>
      <c r="E115" s="39"/>
      <c r="F115" s="39"/>
      <c r="G115" s="40"/>
      <c r="H115" s="39"/>
      <c r="I115" s="39"/>
      <c r="J115" s="39"/>
    </row>
    <row r="116" spans="2:10" x14ac:dyDescent="0.3">
      <c r="B116" s="38"/>
      <c r="C116" s="38"/>
      <c r="D116" s="38"/>
      <c r="E116" s="39"/>
      <c r="F116" s="39"/>
      <c r="G116" s="40"/>
      <c r="H116" s="39"/>
      <c r="I116" s="39"/>
      <c r="J116" s="39"/>
    </row>
    <row r="117" spans="2:10" x14ac:dyDescent="0.3">
      <c r="B117" s="38"/>
      <c r="C117" s="38"/>
      <c r="D117" s="38"/>
      <c r="E117" s="39"/>
      <c r="F117" s="39"/>
      <c r="G117" s="40"/>
      <c r="H117" s="39"/>
      <c r="I117" s="39"/>
      <c r="J117" s="39"/>
    </row>
    <row r="118" spans="2:10" x14ac:dyDescent="0.3">
      <c r="B118" s="38"/>
      <c r="C118" s="38"/>
      <c r="D118" s="38"/>
      <c r="E118" s="39"/>
      <c r="F118" s="39"/>
      <c r="G118" s="40"/>
      <c r="H118" s="39"/>
      <c r="I118" s="39"/>
      <c r="J118" s="39"/>
    </row>
    <row r="119" spans="2:10" x14ac:dyDescent="0.3">
      <c r="B119" s="38"/>
      <c r="C119" s="38"/>
      <c r="D119" s="38"/>
      <c r="E119" s="39"/>
      <c r="F119" s="39"/>
      <c r="G119" s="40"/>
      <c r="H119" s="39"/>
      <c r="I119" s="39"/>
      <c r="J119" s="39"/>
    </row>
    <row r="120" spans="2:10" x14ac:dyDescent="0.3">
      <c r="B120" s="38"/>
      <c r="C120" s="38"/>
      <c r="D120" s="38"/>
      <c r="E120" s="39"/>
      <c r="F120" s="39"/>
      <c r="G120" s="40"/>
      <c r="H120" s="39"/>
      <c r="I120" s="39"/>
      <c r="J120" s="39"/>
    </row>
    <row r="121" spans="2:10" x14ac:dyDescent="0.3">
      <c r="B121" s="38"/>
      <c r="C121" s="38"/>
      <c r="D121" s="38"/>
      <c r="E121" s="39"/>
      <c r="F121" s="39"/>
      <c r="G121" s="40"/>
      <c r="H121" s="39"/>
      <c r="I121" s="39"/>
      <c r="J121" s="39"/>
    </row>
  </sheetData>
  <mergeCells count="24">
    <mergeCell ref="B64:J64"/>
    <mergeCell ref="N64:V64"/>
    <mergeCell ref="N62:V62"/>
    <mergeCell ref="B63:J63"/>
    <mergeCell ref="N58:V58"/>
    <mergeCell ref="B62:J62"/>
    <mergeCell ref="B54:E54"/>
    <mergeCell ref="N54:Q54"/>
    <mergeCell ref="B61:J61"/>
    <mergeCell ref="N63:V63"/>
    <mergeCell ref="B60:J60"/>
    <mergeCell ref="N61:V61"/>
    <mergeCell ref="N60:V60"/>
    <mergeCell ref="N59:V59"/>
    <mergeCell ref="B13:H13"/>
    <mergeCell ref="N12:V12"/>
    <mergeCell ref="N13:T13"/>
    <mergeCell ref="B14:J14"/>
    <mergeCell ref="N14:V14"/>
    <mergeCell ref="I13:J13"/>
    <mergeCell ref="B59:J59"/>
    <mergeCell ref="U13:V13"/>
    <mergeCell ref="B12:J12"/>
    <mergeCell ref="B58:J58"/>
  </mergeCells>
  <dataValidations count="1">
    <dataValidation type="list" allowBlank="1" showInputMessage="1" showErrorMessage="1" sqref="H16:H53 T16:T53" xr:uid="{00000000-0002-0000-0700-000000000000}">
      <formula1>$M$14:$M$22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B1:W19"/>
  <sheetViews>
    <sheetView topLeftCell="A4" zoomScale="90" zoomScaleNormal="90" workbookViewId="0">
      <selection activeCell="R2" sqref="R2"/>
    </sheetView>
  </sheetViews>
  <sheetFormatPr defaultColWidth="9.1796875" defaultRowHeight="18.5" x14ac:dyDescent="0.45"/>
  <cols>
    <col min="1" max="1" width="3" style="89" customWidth="1"/>
    <col min="2" max="3" width="21.6328125" style="89" customWidth="1"/>
    <col min="4" max="19" width="4.7265625" style="89" customWidth="1"/>
    <col min="20" max="20" width="9.1796875" style="89" customWidth="1"/>
    <col min="21" max="21" width="18.81640625" style="89" customWidth="1"/>
    <col min="22" max="22" width="9.1796875" style="89" customWidth="1"/>
    <col min="23" max="23" width="16.453125" style="89" customWidth="1"/>
    <col min="24" max="24" width="9.1796875" style="89" customWidth="1"/>
    <col min="25" max="16384" width="9.1796875" style="89"/>
  </cols>
  <sheetData>
    <row r="1" spans="2:23" ht="21" customHeight="1" x14ac:dyDescent="0.45">
      <c r="B1" s="167" t="s">
        <v>182</v>
      </c>
      <c r="C1" s="88"/>
    </row>
    <row r="2" spans="2:23" ht="21" customHeight="1" thickBot="1" x14ac:dyDescent="0.5">
      <c r="B2" s="167"/>
      <c r="C2" s="88"/>
    </row>
    <row r="3" spans="2:23" ht="21.75" customHeight="1" thickBot="1" x14ac:dyDescent="0.5">
      <c r="B3" s="261" t="s">
        <v>153</v>
      </c>
      <c r="C3" s="261" t="s">
        <v>119</v>
      </c>
      <c r="D3" s="262" t="s">
        <v>183</v>
      </c>
      <c r="E3" s="263"/>
      <c r="F3" s="263"/>
      <c r="G3" s="264"/>
      <c r="H3" s="262" t="s">
        <v>184</v>
      </c>
      <c r="I3" s="263"/>
      <c r="J3" s="263"/>
      <c r="K3" s="264"/>
      <c r="L3" s="262" t="s">
        <v>185</v>
      </c>
      <c r="M3" s="263"/>
      <c r="N3" s="263"/>
      <c r="O3" s="264"/>
      <c r="P3" s="265" t="s">
        <v>186</v>
      </c>
      <c r="Q3" s="263"/>
      <c r="R3" s="263"/>
      <c r="S3" s="264"/>
      <c r="T3" s="262" t="s">
        <v>187</v>
      </c>
      <c r="U3" s="264"/>
      <c r="V3" s="262" t="s">
        <v>188</v>
      </c>
      <c r="W3" s="264"/>
    </row>
    <row r="4" spans="2:23" ht="30" customHeight="1" thickBot="1" x14ac:dyDescent="0.5">
      <c r="B4" s="266"/>
      <c r="C4" s="266"/>
      <c r="D4" s="267" t="s">
        <v>162</v>
      </c>
      <c r="E4" s="267" t="s">
        <v>165</v>
      </c>
      <c r="F4" s="267" t="s">
        <v>168</v>
      </c>
      <c r="G4" s="267" t="s">
        <v>189</v>
      </c>
      <c r="H4" s="267" t="s">
        <v>162</v>
      </c>
      <c r="I4" s="267" t="s">
        <v>165</v>
      </c>
      <c r="J4" s="267" t="s">
        <v>168</v>
      </c>
      <c r="K4" s="267" t="s">
        <v>189</v>
      </c>
      <c r="L4" s="267" t="s">
        <v>162</v>
      </c>
      <c r="M4" s="267" t="s">
        <v>165</v>
      </c>
      <c r="N4" s="267" t="s">
        <v>168</v>
      </c>
      <c r="O4" s="267" t="s">
        <v>189</v>
      </c>
      <c r="P4" s="268" t="s">
        <v>162</v>
      </c>
      <c r="Q4" s="268" t="s">
        <v>165</v>
      </c>
      <c r="R4" s="268" t="s">
        <v>168</v>
      </c>
      <c r="S4" s="268" t="s">
        <v>189</v>
      </c>
      <c r="T4" s="269"/>
      <c r="U4" s="270"/>
      <c r="V4" s="269"/>
      <c r="W4" s="270"/>
    </row>
    <row r="5" spans="2:23" ht="19" customHeight="1" thickBot="1" x14ac:dyDescent="0.5">
      <c r="B5" s="168" t="s">
        <v>65</v>
      </c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70"/>
      <c r="Q5" s="170"/>
      <c r="R5" s="170"/>
      <c r="S5" s="170"/>
      <c r="T5" s="244"/>
      <c r="U5" s="236"/>
      <c r="V5" s="245"/>
      <c r="W5" s="237"/>
    </row>
    <row r="6" spans="2:23" ht="19" customHeight="1" thickBot="1" x14ac:dyDescent="0.5">
      <c r="B6" s="171" t="s">
        <v>190</v>
      </c>
      <c r="C6" s="172" t="s">
        <v>128</v>
      </c>
      <c r="D6" s="190" t="s">
        <v>191</v>
      </c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5"/>
      <c r="Q6" s="185"/>
      <c r="R6" s="185"/>
      <c r="S6" s="185"/>
      <c r="T6" s="247" t="s">
        <v>192</v>
      </c>
      <c r="U6" s="248"/>
      <c r="V6" s="249"/>
      <c r="W6" s="248"/>
    </row>
    <row r="7" spans="2:23" ht="19" customHeight="1" thickBot="1" x14ac:dyDescent="0.5">
      <c r="B7" s="171" t="s">
        <v>193</v>
      </c>
      <c r="C7" s="172" t="s">
        <v>129</v>
      </c>
      <c r="D7" s="184" t="s">
        <v>194</v>
      </c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5"/>
      <c r="Q7" s="185"/>
      <c r="R7" s="185"/>
      <c r="S7" s="185"/>
      <c r="T7" s="247" t="s">
        <v>192</v>
      </c>
      <c r="U7" s="248"/>
      <c r="V7" s="243"/>
      <c r="W7" s="237"/>
    </row>
    <row r="8" spans="2:23" ht="19" customHeight="1" thickBot="1" x14ac:dyDescent="0.5">
      <c r="B8" s="171"/>
      <c r="C8" s="172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5"/>
      <c r="Q8" s="185"/>
      <c r="R8" s="185"/>
      <c r="S8" s="185"/>
      <c r="T8" s="173"/>
      <c r="U8" s="174"/>
      <c r="V8" s="173"/>
      <c r="W8" s="174"/>
    </row>
    <row r="9" spans="2:23" ht="19" customHeight="1" thickBot="1" x14ac:dyDescent="0.5">
      <c r="B9" s="171"/>
      <c r="C9" s="172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5"/>
      <c r="Q9" s="185"/>
      <c r="R9" s="185"/>
      <c r="S9" s="185"/>
      <c r="T9" s="243"/>
      <c r="U9" s="237"/>
      <c r="V9" s="243"/>
      <c r="W9" s="237"/>
    </row>
    <row r="10" spans="2:23" ht="19" customHeight="1" thickBot="1" x14ac:dyDescent="0.5">
      <c r="B10" s="168" t="s">
        <v>76</v>
      </c>
      <c r="C10" s="169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7"/>
      <c r="Q10" s="187"/>
      <c r="R10" s="187"/>
      <c r="S10" s="187"/>
      <c r="T10" s="244"/>
      <c r="U10" s="236"/>
      <c r="V10" s="245"/>
      <c r="W10" s="237"/>
    </row>
    <row r="11" spans="2:23" ht="19" customHeight="1" thickBot="1" x14ac:dyDescent="0.5">
      <c r="B11" s="175"/>
      <c r="C11" s="176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9"/>
      <c r="Q11" s="189"/>
      <c r="R11" s="189"/>
      <c r="S11" s="189"/>
      <c r="T11" s="246"/>
      <c r="U11" s="237"/>
      <c r="V11" s="246"/>
      <c r="W11" s="237"/>
    </row>
    <row r="12" spans="2:23" ht="19" customHeight="1" thickBot="1" x14ac:dyDescent="0.5">
      <c r="B12" s="175"/>
      <c r="C12" s="176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9"/>
      <c r="Q12" s="189"/>
      <c r="R12" s="189"/>
      <c r="S12" s="189"/>
      <c r="T12" s="246"/>
      <c r="U12" s="237"/>
      <c r="V12" s="246"/>
      <c r="W12" s="237"/>
    </row>
    <row r="13" spans="2:23" ht="19" customHeight="1" thickBot="1" x14ac:dyDescent="0.5">
      <c r="B13" s="175"/>
      <c r="C13" s="176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9"/>
      <c r="Q13" s="189"/>
      <c r="R13" s="189"/>
      <c r="S13" s="189"/>
      <c r="T13" s="246"/>
      <c r="U13" s="237"/>
      <c r="V13" s="246"/>
      <c r="W13" s="237"/>
    </row>
    <row r="14" spans="2:23" ht="19" customHeight="1" thickBot="1" x14ac:dyDescent="0.5">
      <c r="B14" s="168" t="s">
        <v>81</v>
      </c>
      <c r="C14" s="169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7"/>
      <c r="Q14" s="187"/>
      <c r="R14" s="187"/>
      <c r="S14" s="187"/>
      <c r="T14" s="244"/>
      <c r="U14" s="236"/>
      <c r="V14" s="245"/>
      <c r="W14" s="237"/>
    </row>
    <row r="15" spans="2:23" ht="19" customHeight="1" thickBot="1" x14ac:dyDescent="0.5">
      <c r="B15" s="175"/>
      <c r="C15" s="176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9"/>
      <c r="Q15" s="189"/>
      <c r="R15" s="189"/>
      <c r="S15" s="189"/>
      <c r="T15" s="246"/>
      <c r="U15" s="237"/>
      <c r="V15" s="246"/>
      <c r="W15" s="237"/>
    </row>
    <row r="16" spans="2:23" ht="19" customHeight="1" thickBot="1" x14ac:dyDescent="0.5">
      <c r="B16" s="175"/>
      <c r="C16" s="176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9"/>
      <c r="Q16" s="189"/>
      <c r="R16" s="189"/>
      <c r="S16" s="189"/>
      <c r="T16" s="246"/>
      <c r="U16" s="237"/>
      <c r="V16" s="246"/>
      <c r="W16" s="237"/>
    </row>
    <row r="17" spans="2:23" ht="19" customHeight="1" thickBot="1" x14ac:dyDescent="0.5">
      <c r="B17" s="175"/>
      <c r="C17" s="176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9"/>
      <c r="Q17" s="189"/>
      <c r="R17" s="189"/>
      <c r="S17" s="189"/>
      <c r="T17" s="246"/>
      <c r="U17" s="237"/>
      <c r="V17" s="246"/>
      <c r="W17" s="237"/>
    </row>
    <row r="18" spans="2:23" x14ac:dyDescent="0.45"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</row>
    <row r="19" spans="2:23" x14ac:dyDescent="0.45">
      <c r="B19" s="91"/>
      <c r="C19" s="91"/>
    </row>
  </sheetData>
  <mergeCells count="34">
    <mergeCell ref="B3:B4"/>
    <mergeCell ref="V16:W16"/>
    <mergeCell ref="P3:S3"/>
    <mergeCell ref="V10:W10"/>
    <mergeCell ref="T4:U4"/>
    <mergeCell ref="T13:U13"/>
    <mergeCell ref="T9:U9"/>
    <mergeCell ref="V13:W13"/>
    <mergeCell ref="V12:W12"/>
    <mergeCell ref="T3:U3"/>
    <mergeCell ref="V15:W15"/>
    <mergeCell ref="V11:W11"/>
    <mergeCell ref="D3:G3"/>
    <mergeCell ref="T17:U17"/>
    <mergeCell ref="V17:W17"/>
    <mergeCell ref="T7:U7"/>
    <mergeCell ref="V7:W7"/>
    <mergeCell ref="T16:U16"/>
    <mergeCell ref="T10:U10"/>
    <mergeCell ref="T15:U15"/>
    <mergeCell ref="T12:U12"/>
    <mergeCell ref="T6:U6"/>
    <mergeCell ref="T11:U11"/>
    <mergeCell ref="V3:W3"/>
    <mergeCell ref="C3:C4"/>
    <mergeCell ref="V9:W9"/>
    <mergeCell ref="T14:U14"/>
    <mergeCell ref="H3:K3"/>
    <mergeCell ref="T5:U5"/>
    <mergeCell ref="V14:W14"/>
    <mergeCell ref="V5:W5"/>
    <mergeCell ref="V4:W4"/>
    <mergeCell ref="L3:O3"/>
    <mergeCell ref="V6:W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65"/>
  <sheetViews>
    <sheetView zoomScaleNormal="100" workbookViewId="0">
      <pane ySplit="5" topLeftCell="A7" activePane="bottomLeft" state="frozen"/>
      <selection activeCell="E22" sqref="E22"/>
      <selection pane="bottomLeft" activeCell="D18" sqref="D17:D18"/>
    </sheetView>
  </sheetViews>
  <sheetFormatPr defaultColWidth="32" defaultRowHeight="13" x14ac:dyDescent="0.3"/>
  <cols>
    <col min="1" max="1" width="3.08984375" style="2" customWidth="1"/>
    <col min="2" max="2" width="16" style="2" customWidth="1"/>
    <col min="3" max="3" width="32" style="2" customWidth="1"/>
    <col min="4" max="4" width="60" customWidth="1"/>
    <col min="5" max="5" width="26" customWidth="1"/>
    <col min="6" max="6" width="16" customWidth="1"/>
    <col min="7" max="7" width="32" style="2"/>
    <col min="8" max="8" width="13" hidden="1" customWidth="1"/>
    <col min="9" max="16384" width="32" style="2"/>
  </cols>
  <sheetData>
    <row r="1" spans="2:8" ht="21" customHeight="1" x14ac:dyDescent="0.5">
      <c r="B1" s="165" t="s">
        <v>556</v>
      </c>
    </row>
    <row r="2" spans="2:8" ht="23" customHeight="1" x14ac:dyDescent="0.5">
      <c r="B2" s="252"/>
      <c r="C2" s="165"/>
    </row>
    <row r="3" spans="2:8" ht="23" customHeight="1" x14ac:dyDescent="0.5">
      <c r="B3" s="252"/>
      <c r="C3" s="165"/>
    </row>
    <row r="4" spans="2:8" ht="23" customHeight="1" x14ac:dyDescent="0.5">
      <c r="B4" s="252"/>
      <c r="C4" s="165"/>
    </row>
    <row r="5" spans="2:8" ht="23.9" customHeight="1" x14ac:dyDescent="0.3">
      <c r="B5" s="298" t="s">
        <v>119</v>
      </c>
      <c r="C5" s="298" t="s">
        <v>195</v>
      </c>
      <c r="D5" s="298" t="s">
        <v>196</v>
      </c>
      <c r="E5" s="298" t="s">
        <v>197</v>
      </c>
      <c r="F5" s="298" t="s">
        <v>198</v>
      </c>
    </row>
    <row r="6" spans="2:8" ht="15" customHeight="1" x14ac:dyDescent="0.3">
      <c r="B6" s="256" t="s">
        <v>128</v>
      </c>
      <c r="C6" s="256" t="s">
        <v>199</v>
      </c>
      <c r="D6" s="256" t="s">
        <v>200</v>
      </c>
      <c r="E6" s="256" t="s">
        <v>201</v>
      </c>
      <c r="F6" s="256" t="s">
        <v>202</v>
      </c>
      <c r="G6" s="193" t="s">
        <v>203</v>
      </c>
    </row>
    <row r="7" spans="2:8" ht="15" customHeight="1" x14ac:dyDescent="0.35">
      <c r="B7" s="257"/>
      <c r="C7" s="257"/>
      <c r="D7" s="258"/>
      <c r="E7" s="257"/>
      <c r="F7" s="257"/>
      <c r="H7" s="195" t="str">
        <f t="shared" ref="H7:H38" si="0">IFERROR(MATCH($C7,CATEGORIAS_LIST,0),"")</f>
        <v/>
      </c>
    </row>
    <row r="8" spans="2:8" ht="15" customHeight="1" x14ac:dyDescent="0.35">
      <c r="B8" s="257"/>
      <c r="C8" s="257"/>
      <c r="D8" s="258"/>
      <c r="E8" s="257"/>
      <c r="F8" s="257"/>
      <c r="H8" s="195" t="str">
        <f t="shared" si="0"/>
        <v/>
      </c>
    </row>
    <row r="9" spans="2:8" ht="15" customHeight="1" x14ac:dyDescent="0.35">
      <c r="B9" s="257"/>
      <c r="C9" s="257"/>
      <c r="D9" s="258"/>
      <c r="E9" s="257"/>
      <c r="F9" s="257"/>
      <c r="H9" s="195" t="str">
        <f t="shared" si="0"/>
        <v/>
      </c>
    </row>
    <row r="10" spans="2:8" ht="15" customHeight="1" x14ac:dyDescent="0.35">
      <c r="B10" s="257"/>
      <c r="C10" s="257"/>
      <c r="D10" s="258"/>
      <c r="E10" s="257"/>
      <c r="F10" s="257"/>
      <c r="H10" s="195" t="str">
        <f t="shared" si="0"/>
        <v/>
      </c>
    </row>
    <row r="11" spans="2:8" ht="15" customHeight="1" x14ac:dyDescent="0.35">
      <c r="B11" s="257"/>
      <c r="C11" s="257"/>
      <c r="D11" s="258"/>
      <c r="E11" s="257"/>
      <c r="F11" s="257"/>
      <c r="H11" s="195" t="str">
        <f t="shared" si="0"/>
        <v/>
      </c>
    </row>
    <row r="12" spans="2:8" ht="15" customHeight="1" x14ac:dyDescent="0.35">
      <c r="B12" s="257"/>
      <c r="C12" s="257"/>
      <c r="D12" s="258"/>
      <c r="E12" s="257"/>
      <c r="F12" s="257"/>
      <c r="H12" s="195" t="str">
        <f t="shared" si="0"/>
        <v/>
      </c>
    </row>
    <row r="13" spans="2:8" ht="15" customHeight="1" x14ac:dyDescent="0.35">
      <c r="B13" s="257"/>
      <c r="C13" s="257"/>
      <c r="D13" s="258"/>
      <c r="E13" s="257"/>
      <c r="F13" s="257"/>
      <c r="H13" s="195" t="str">
        <f t="shared" si="0"/>
        <v/>
      </c>
    </row>
    <row r="14" spans="2:8" ht="15" customHeight="1" x14ac:dyDescent="0.35">
      <c r="B14" s="257"/>
      <c r="C14" s="257"/>
      <c r="D14" s="258"/>
      <c r="E14" s="257"/>
      <c r="F14" s="257"/>
      <c r="H14" s="195" t="str">
        <f t="shared" si="0"/>
        <v/>
      </c>
    </row>
    <row r="15" spans="2:8" ht="15" customHeight="1" x14ac:dyDescent="0.35">
      <c r="B15" s="257"/>
      <c r="C15" s="257"/>
      <c r="D15" s="258"/>
      <c r="E15" s="257"/>
      <c r="F15" s="257"/>
      <c r="H15" s="195" t="str">
        <f t="shared" si="0"/>
        <v/>
      </c>
    </row>
    <row r="16" spans="2:8" ht="15" customHeight="1" x14ac:dyDescent="0.35">
      <c r="B16" s="257"/>
      <c r="C16" s="257"/>
      <c r="D16" s="258"/>
      <c r="E16" s="257"/>
      <c r="F16" s="257"/>
      <c r="H16" s="195" t="str">
        <f t="shared" si="0"/>
        <v/>
      </c>
    </row>
    <row r="17" spans="2:8" ht="15" customHeight="1" x14ac:dyDescent="0.35">
      <c r="B17" s="257"/>
      <c r="C17" s="257"/>
      <c r="D17" s="258"/>
      <c r="E17" s="257"/>
      <c r="F17" s="257"/>
      <c r="H17" s="195" t="str">
        <f t="shared" si="0"/>
        <v/>
      </c>
    </row>
    <row r="18" spans="2:8" ht="15" customHeight="1" x14ac:dyDescent="0.35">
      <c r="B18" s="257"/>
      <c r="C18" s="257"/>
      <c r="D18" s="258"/>
      <c r="E18" s="257"/>
      <c r="F18" s="257"/>
      <c r="H18" s="195" t="str">
        <f t="shared" si="0"/>
        <v/>
      </c>
    </row>
    <row r="19" spans="2:8" ht="15" customHeight="1" x14ac:dyDescent="0.35">
      <c r="B19" s="257"/>
      <c r="C19" s="257"/>
      <c r="D19" s="258"/>
      <c r="E19" s="257"/>
      <c r="F19" s="257"/>
      <c r="H19" s="195" t="str">
        <f t="shared" si="0"/>
        <v/>
      </c>
    </row>
    <row r="20" spans="2:8" ht="15" customHeight="1" x14ac:dyDescent="0.35">
      <c r="B20" s="257"/>
      <c r="C20" s="257"/>
      <c r="D20" s="258"/>
      <c r="E20" s="257"/>
      <c r="F20" s="257"/>
      <c r="H20" s="195" t="str">
        <f t="shared" si="0"/>
        <v/>
      </c>
    </row>
    <row r="21" spans="2:8" ht="15" customHeight="1" x14ac:dyDescent="0.35">
      <c r="B21" s="257"/>
      <c r="C21" s="257"/>
      <c r="D21" s="258"/>
      <c r="E21" s="257"/>
      <c r="F21" s="257"/>
      <c r="H21" s="195" t="str">
        <f t="shared" si="0"/>
        <v/>
      </c>
    </row>
    <row r="22" spans="2:8" ht="15" customHeight="1" x14ac:dyDescent="0.35">
      <c r="B22" s="257"/>
      <c r="C22" s="257"/>
      <c r="D22" s="258"/>
      <c r="E22" s="257"/>
      <c r="F22" s="257"/>
      <c r="H22" s="195" t="str">
        <f t="shared" si="0"/>
        <v/>
      </c>
    </row>
    <row r="23" spans="2:8" ht="15" customHeight="1" x14ac:dyDescent="0.35">
      <c r="B23" s="257"/>
      <c r="C23" s="257"/>
      <c r="D23" s="258"/>
      <c r="E23" s="257"/>
      <c r="F23" s="257"/>
      <c r="H23" s="195" t="str">
        <f t="shared" si="0"/>
        <v/>
      </c>
    </row>
    <row r="24" spans="2:8" ht="15" customHeight="1" x14ac:dyDescent="0.35">
      <c r="B24" s="257"/>
      <c r="C24" s="257"/>
      <c r="D24" s="258"/>
      <c r="E24" s="257"/>
      <c r="F24" s="257"/>
      <c r="H24" s="195" t="str">
        <f t="shared" si="0"/>
        <v/>
      </c>
    </row>
    <row r="25" spans="2:8" ht="15" customHeight="1" x14ac:dyDescent="0.35">
      <c r="B25" s="257"/>
      <c r="C25" s="257"/>
      <c r="D25" s="258"/>
      <c r="E25" s="257"/>
      <c r="F25" s="257"/>
      <c r="H25" s="195" t="str">
        <f t="shared" si="0"/>
        <v/>
      </c>
    </row>
    <row r="26" spans="2:8" ht="15" customHeight="1" x14ac:dyDescent="0.35">
      <c r="B26" s="257"/>
      <c r="C26" s="257"/>
      <c r="D26" s="258"/>
      <c r="E26" s="257"/>
      <c r="F26" s="257"/>
      <c r="H26" s="195" t="str">
        <f t="shared" si="0"/>
        <v/>
      </c>
    </row>
    <row r="27" spans="2:8" ht="15" customHeight="1" x14ac:dyDescent="0.35">
      <c r="B27" s="257"/>
      <c r="C27" s="257"/>
      <c r="D27" s="258"/>
      <c r="E27" s="257"/>
      <c r="F27" s="257"/>
      <c r="H27" s="195" t="str">
        <f t="shared" si="0"/>
        <v/>
      </c>
    </row>
    <row r="28" spans="2:8" ht="15" customHeight="1" x14ac:dyDescent="0.35">
      <c r="B28" s="257"/>
      <c r="C28" s="257"/>
      <c r="D28" s="258"/>
      <c r="E28" s="257"/>
      <c r="F28" s="257"/>
      <c r="H28" s="195" t="str">
        <f t="shared" si="0"/>
        <v/>
      </c>
    </row>
    <row r="29" spans="2:8" ht="15" customHeight="1" x14ac:dyDescent="0.35">
      <c r="B29" s="257"/>
      <c r="C29" s="257"/>
      <c r="D29" s="258"/>
      <c r="E29" s="257"/>
      <c r="F29" s="257"/>
      <c r="H29" s="195" t="str">
        <f t="shared" si="0"/>
        <v/>
      </c>
    </row>
    <row r="30" spans="2:8" ht="15" customHeight="1" x14ac:dyDescent="0.35">
      <c r="B30" s="257"/>
      <c r="C30" s="257"/>
      <c r="D30" s="258"/>
      <c r="E30" s="257"/>
      <c r="F30" s="257"/>
      <c r="H30" s="195" t="str">
        <f t="shared" si="0"/>
        <v/>
      </c>
    </row>
    <row r="31" spans="2:8" ht="15" customHeight="1" x14ac:dyDescent="0.35">
      <c r="B31" s="257"/>
      <c r="C31" s="257"/>
      <c r="D31" s="258"/>
      <c r="E31" s="257"/>
      <c r="F31" s="257"/>
      <c r="H31" s="195" t="str">
        <f t="shared" si="0"/>
        <v/>
      </c>
    </row>
    <row r="32" spans="2:8" ht="15" customHeight="1" x14ac:dyDescent="0.35">
      <c r="B32" s="257"/>
      <c r="C32" s="257"/>
      <c r="D32" s="258"/>
      <c r="E32" s="257"/>
      <c r="F32" s="257"/>
      <c r="H32" s="195" t="str">
        <f t="shared" si="0"/>
        <v/>
      </c>
    </row>
    <row r="33" spans="2:8" ht="15" customHeight="1" x14ac:dyDescent="0.35">
      <c r="B33" s="257"/>
      <c r="C33" s="257"/>
      <c r="D33" s="258"/>
      <c r="E33" s="257"/>
      <c r="F33" s="257"/>
      <c r="H33" s="195" t="str">
        <f t="shared" si="0"/>
        <v/>
      </c>
    </row>
    <row r="34" spans="2:8" ht="15" customHeight="1" x14ac:dyDescent="0.35">
      <c r="B34" s="257"/>
      <c r="C34" s="257"/>
      <c r="D34" s="258"/>
      <c r="E34" s="257"/>
      <c r="F34" s="257"/>
      <c r="H34" s="195" t="str">
        <f t="shared" si="0"/>
        <v/>
      </c>
    </row>
    <row r="35" spans="2:8" ht="15" customHeight="1" x14ac:dyDescent="0.35">
      <c r="B35" s="257"/>
      <c r="C35" s="257"/>
      <c r="D35" s="258"/>
      <c r="E35" s="257"/>
      <c r="F35" s="257"/>
      <c r="H35" s="195" t="str">
        <f t="shared" si="0"/>
        <v/>
      </c>
    </row>
    <row r="36" spans="2:8" ht="15" customHeight="1" x14ac:dyDescent="0.35">
      <c r="B36" s="257"/>
      <c r="C36" s="257"/>
      <c r="D36" s="258"/>
      <c r="E36" s="257"/>
      <c r="F36" s="257"/>
      <c r="H36" s="195" t="str">
        <f t="shared" si="0"/>
        <v/>
      </c>
    </row>
    <row r="37" spans="2:8" ht="15" customHeight="1" x14ac:dyDescent="0.35">
      <c r="B37" s="257"/>
      <c r="C37" s="257"/>
      <c r="D37" s="258"/>
      <c r="E37" s="257"/>
      <c r="F37" s="257"/>
      <c r="H37" s="195" t="str">
        <f t="shared" si="0"/>
        <v/>
      </c>
    </row>
    <row r="38" spans="2:8" ht="15" customHeight="1" x14ac:dyDescent="0.35">
      <c r="B38" s="257"/>
      <c r="C38" s="257"/>
      <c r="D38" s="258"/>
      <c r="E38" s="257"/>
      <c r="F38" s="257"/>
      <c r="H38" s="195" t="str">
        <f t="shared" si="0"/>
        <v/>
      </c>
    </row>
    <row r="39" spans="2:8" ht="15" customHeight="1" x14ac:dyDescent="0.35">
      <c r="B39" s="257"/>
      <c r="C39" s="257"/>
      <c r="D39" s="258"/>
      <c r="E39" s="257"/>
      <c r="F39" s="257"/>
      <c r="H39" s="195" t="str">
        <f t="shared" ref="H39:H65" si="1">IFERROR(MATCH($C39,CATEGORIAS_LIST,0),"")</f>
        <v/>
      </c>
    </row>
    <row r="40" spans="2:8" ht="15" customHeight="1" x14ac:dyDescent="0.35">
      <c r="B40" s="257"/>
      <c r="C40" s="257"/>
      <c r="D40" s="258"/>
      <c r="E40" s="257"/>
      <c r="F40" s="257"/>
      <c r="H40" s="195" t="str">
        <f t="shared" si="1"/>
        <v/>
      </c>
    </row>
    <row r="41" spans="2:8" ht="15" customHeight="1" x14ac:dyDescent="0.35">
      <c r="B41" s="257"/>
      <c r="C41" s="257"/>
      <c r="D41" s="258"/>
      <c r="E41" s="257"/>
      <c r="F41" s="257"/>
      <c r="H41" s="195" t="str">
        <f t="shared" si="1"/>
        <v/>
      </c>
    </row>
    <row r="42" spans="2:8" ht="15" customHeight="1" x14ac:dyDescent="0.35">
      <c r="B42" s="257"/>
      <c r="C42" s="257"/>
      <c r="D42" s="258"/>
      <c r="E42" s="257"/>
      <c r="F42" s="257"/>
      <c r="H42" s="195" t="str">
        <f t="shared" si="1"/>
        <v/>
      </c>
    </row>
    <row r="43" spans="2:8" ht="15" customHeight="1" x14ac:dyDescent="0.35">
      <c r="B43" s="257"/>
      <c r="C43" s="257"/>
      <c r="D43" s="258"/>
      <c r="E43" s="257"/>
      <c r="F43" s="257"/>
      <c r="H43" s="195" t="str">
        <f t="shared" si="1"/>
        <v/>
      </c>
    </row>
    <row r="44" spans="2:8" ht="15" customHeight="1" x14ac:dyDescent="0.35">
      <c r="B44" s="257"/>
      <c r="C44" s="257"/>
      <c r="D44" s="258"/>
      <c r="E44" s="257"/>
      <c r="F44" s="257"/>
      <c r="H44" s="195" t="str">
        <f t="shared" si="1"/>
        <v/>
      </c>
    </row>
    <row r="45" spans="2:8" ht="15" customHeight="1" x14ac:dyDescent="0.35">
      <c r="B45" s="257"/>
      <c r="C45" s="257"/>
      <c r="D45" s="258"/>
      <c r="E45" s="257"/>
      <c r="F45" s="257"/>
      <c r="H45" s="195" t="str">
        <f t="shared" si="1"/>
        <v/>
      </c>
    </row>
    <row r="46" spans="2:8" ht="15" customHeight="1" x14ac:dyDescent="0.35">
      <c r="B46" s="257"/>
      <c r="C46" s="257"/>
      <c r="D46" s="258"/>
      <c r="E46" s="257"/>
      <c r="F46" s="257"/>
      <c r="H46" s="195" t="str">
        <f t="shared" si="1"/>
        <v/>
      </c>
    </row>
    <row r="47" spans="2:8" ht="15" customHeight="1" x14ac:dyDescent="0.35">
      <c r="B47" s="257"/>
      <c r="C47" s="257"/>
      <c r="D47" s="258"/>
      <c r="E47" s="257"/>
      <c r="F47" s="257"/>
      <c r="H47" s="195" t="str">
        <f t="shared" si="1"/>
        <v/>
      </c>
    </row>
    <row r="48" spans="2:8" ht="15" customHeight="1" x14ac:dyDescent="0.35">
      <c r="B48" s="257"/>
      <c r="C48" s="257"/>
      <c r="D48" s="258"/>
      <c r="E48" s="257"/>
      <c r="F48" s="257"/>
      <c r="H48" s="195" t="str">
        <f t="shared" si="1"/>
        <v/>
      </c>
    </row>
    <row r="49" spans="2:8" ht="15" customHeight="1" x14ac:dyDescent="0.35">
      <c r="B49" s="257"/>
      <c r="C49" s="257"/>
      <c r="D49" s="258"/>
      <c r="E49" s="257"/>
      <c r="F49" s="257"/>
      <c r="H49" s="195" t="str">
        <f t="shared" si="1"/>
        <v/>
      </c>
    </row>
    <row r="50" spans="2:8" ht="15" customHeight="1" x14ac:dyDescent="0.35">
      <c r="B50" s="257"/>
      <c r="C50" s="257"/>
      <c r="D50" s="258"/>
      <c r="E50" s="257"/>
      <c r="F50" s="257"/>
      <c r="H50" s="195" t="str">
        <f t="shared" si="1"/>
        <v/>
      </c>
    </row>
    <row r="51" spans="2:8" ht="15" customHeight="1" x14ac:dyDescent="0.35">
      <c r="B51" s="257"/>
      <c r="C51" s="257"/>
      <c r="D51" s="258"/>
      <c r="E51" s="257"/>
      <c r="F51" s="257"/>
      <c r="H51" s="195" t="str">
        <f t="shared" si="1"/>
        <v/>
      </c>
    </row>
    <row r="52" spans="2:8" ht="15" customHeight="1" x14ac:dyDescent="0.35">
      <c r="B52" s="257"/>
      <c r="C52" s="257"/>
      <c r="D52" s="258"/>
      <c r="E52" s="257"/>
      <c r="F52" s="257"/>
      <c r="H52" s="195" t="str">
        <f t="shared" si="1"/>
        <v/>
      </c>
    </row>
    <row r="53" spans="2:8" ht="15" customHeight="1" x14ac:dyDescent="0.35">
      <c r="B53" s="257"/>
      <c r="C53" s="257"/>
      <c r="D53" s="258"/>
      <c r="E53" s="257"/>
      <c r="F53" s="257"/>
      <c r="H53" s="195" t="str">
        <f t="shared" si="1"/>
        <v/>
      </c>
    </row>
    <row r="54" spans="2:8" ht="15" customHeight="1" x14ac:dyDescent="0.35">
      <c r="B54" s="257"/>
      <c r="C54" s="257"/>
      <c r="D54" s="258"/>
      <c r="E54" s="257"/>
      <c r="F54" s="257"/>
      <c r="H54" s="195" t="str">
        <f t="shared" si="1"/>
        <v/>
      </c>
    </row>
    <row r="55" spans="2:8" ht="15" customHeight="1" x14ac:dyDescent="0.35">
      <c r="B55" s="257"/>
      <c r="C55" s="257"/>
      <c r="D55" s="258"/>
      <c r="E55" s="257"/>
      <c r="F55" s="257"/>
      <c r="H55" s="195" t="str">
        <f t="shared" si="1"/>
        <v/>
      </c>
    </row>
    <row r="56" spans="2:8" ht="15" customHeight="1" x14ac:dyDescent="0.35">
      <c r="B56" s="257"/>
      <c r="C56" s="257"/>
      <c r="D56" s="258"/>
      <c r="E56" s="257"/>
      <c r="F56" s="257"/>
      <c r="H56" s="195" t="str">
        <f t="shared" si="1"/>
        <v/>
      </c>
    </row>
    <row r="57" spans="2:8" ht="15" customHeight="1" x14ac:dyDescent="0.35">
      <c r="B57" s="257"/>
      <c r="C57" s="257"/>
      <c r="D57" s="258"/>
      <c r="E57" s="257"/>
      <c r="F57" s="257"/>
      <c r="H57" s="195" t="str">
        <f t="shared" si="1"/>
        <v/>
      </c>
    </row>
    <row r="58" spans="2:8" ht="15" customHeight="1" x14ac:dyDescent="0.35">
      <c r="B58" s="257"/>
      <c r="C58" s="257"/>
      <c r="D58" s="258"/>
      <c r="E58" s="257"/>
      <c r="F58" s="257"/>
      <c r="H58" s="195" t="str">
        <f t="shared" si="1"/>
        <v/>
      </c>
    </row>
    <row r="59" spans="2:8" ht="15" customHeight="1" x14ac:dyDescent="0.35">
      <c r="B59" s="257"/>
      <c r="C59" s="257"/>
      <c r="D59" s="258"/>
      <c r="E59" s="257"/>
      <c r="F59" s="257"/>
      <c r="H59" s="195" t="str">
        <f t="shared" si="1"/>
        <v/>
      </c>
    </row>
    <row r="60" spans="2:8" ht="15" customHeight="1" x14ac:dyDescent="0.35">
      <c r="B60" s="257"/>
      <c r="C60" s="257"/>
      <c r="D60" s="258"/>
      <c r="E60" s="257"/>
      <c r="F60" s="257"/>
      <c r="H60" s="195" t="str">
        <f t="shared" si="1"/>
        <v/>
      </c>
    </row>
    <row r="61" spans="2:8" ht="15" customHeight="1" x14ac:dyDescent="0.35">
      <c r="B61" s="257"/>
      <c r="C61" s="257"/>
      <c r="D61" s="258"/>
      <c r="E61" s="257"/>
      <c r="F61" s="257"/>
      <c r="H61" s="195" t="str">
        <f t="shared" si="1"/>
        <v/>
      </c>
    </row>
    <row r="62" spans="2:8" ht="15" customHeight="1" x14ac:dyDescent="0.35">
      <c r="B62" s="257"/>
      <c r="C62" s="257"/>
      <c r="D62" s="258"/>
      <c r="E62" s="257"/>
      <c r="F62" s="257"/>
      <c r="H62" s="195" t="str">
        <f t="shared" si="1"/>
        <v/>
      </c>
    </row>
    <row r="63" spans="2:8" ht="15" customHeight="1" x14ac:dyDescent="0.35">
      <c r="B63" s="257"/>
      <c r="C63" s="257"/>
      <c r="D63" s="258"/>
      <c r="E63" s="257"/>
      <c r="F63" s="257"/>
      <c r="H63" s="195" t="str">
        <f t="shared" si="1"/>
        <v/>
      </c>
    </row>
    <row r="64" spans="2:8" ht="15" customHeight="1" x14ac:dyDescent="0.35">
      <c r="B64" s="257"/>
      <c r="C64" s="257"/>
      <c r="D64" s="258"/>
      <c r="E64" s="257"/>
      <c r="F64" s="257"/>
      <c r="H64" s="195" t="str">
        <f t="shared" si="1"/>
        <v/>
      </c>
    </row>
    <row r="65" spans="2:8" ht="15" customHeight="1" x14ac:dyDescent="0.35">
      <c r="B65" s="257"/>
      <c r="C65" s="257"/>
      <c r="D65" s="258"/>
      <c r="E65" s="257"/>
      <c r="F65" s="257"/>
      <c r="H65" s="195" t="str">
        <f t="shared" si="1"/>
        <v/>
      </c>
    </row>
  </sheetData>
  <dataValidations count="3">
    <dataValidation type="list" allowBlank="1" errorTitle="Producto inválido" error="Seleccione un producto de la lista (o escriba 'Producto N')." sqref="B7:B65" xr:uid="{00000000-0002-0000-0900-000000000000}">
      <formula1>PRODUCTOS_LIST</formula1>
      <formula2>0</formula2>
    </dataValidation>
    <dataValidation type="list" allowBlank="1" errorTitle="Categoría inválida" error="Seleccione una categoría de la lista." sqref="C7:C65" xr:uid="{00000000-0002-0000-0900-000001000000}">
      <formula1>CATEGORIAS_LIST</formula1>
      <formula2>0</formula2>
    </dataValidation>
    <dataValidation type="list" allowBlank="1" sqref="D7:D65" xr:uid="{00000000-0002-0000-0900-000002000000}">
      <formula1>INDIRECT(CHOOSE($H7,"IND_RESULTADO","IND_IMPACTO","EJ_RESULTADO_LA","EJ_IMPACTO_LA","LIBRE"))</formula1>
      <formula2>0</formula2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D26"/>
  <sheetViews>
    <sheetView showGridLines="0" workbookViewId="0">
      <selection activeCell="H2" sqref="H2"/>
    </sheetView>
  </sheetViews>
  <sheetFormatPr defaultRowHeight="12.5" x14ac:dyDescent="0.25"/>
  <cols>
    <col min="1" max="1" width="2" customWidth="1"/>
    <col min="2" max="2" width="60" customWidth="1"/>
    <col min="3" max="3" width="14" customWidth="1"/>
  </cols>
  <sheetData>
    <row r="1" spans="2:4" ht="21" customHeight="1" x14ac:dyDescent="0.5">
      <c r="B1" s="165" t="s">
        <v>557</v>
      </c>
    </row>
    <row r="3" spans="2:4" ht="15" customHeight="1" x14ac:dyDescent="0.25">
      <c r="B3" s="250" t="str">
        <f>IF(AND($D$15="Sí",$C$26&gt;=3),"✅ CUMPLE: los indicadores corporativos comprometidos satisfacen las reglas de FONTAGRO.","❌ NO CUMPLE: revise las tablas de abajo para ver qué indicadores corporativos faltan.")</f>
        <v>❌ NO CUMPLE: revise las tablas de abajo para ver qué indicadores corporativos faltan.</v>
      </c>
      <c r="C3" s="251"/>
      <c r="D3" s="251"/>
    </row>
    <row r="4" spans="2:4" ht="15" customHeight="1" x14ac:dyDescent="0.25">
      <c r="B4" s="251"/>
      <c r="C4" s="251"/>
      <c r="D4" s="251"/>
    </row>
    <row r="6" spans="2:4" ht="15" customHeight="1" x14ac:dyDescent="0.3">
      <c r="B6" s="196" t="s">
        <v>204</v>
      </c>
    </row>
    <row r="7" spans="2:4" ht="23.9" customHeight="1" x14ac:dyDescent="0.25">
      <c r="B7" s="298" t="s">
        <v>196</v>
      </c>
      <c r="C7" s="298" t="s">
        <v>205</v>
      </c>
      <c r="D7" s="298" t="s">
        <v>206</v>
      </c>
    </row>
    <row r="8" spans="2:4" ht="15" customHeight="1" x14ac:dyDescent="0.25">
      <c r="B8" s="194" t="s">
        <v>200</v>
      </c>
      <c r="C8" s="197">
        <f>COUNTIFS('A.V.a'!$C$7:$C$65,"Indicador corporativo de resultado",'A.V.a'!$D$7:$D$65,$B8)</f>
        <v>0</v>
      </c>
      <c r="D8" s="197" t="str">
        <f t="shared" ref="D8:D13" si="0">IF($C8&gt;0,"Sí","No")</f>
        <v>No</v>
      </c>
    </row>
    <row r="9" spans="2:4" ht="15" customHeight="1" x14ac:dyDescent="0.25">
      <c r="B9" s="194" t="s">
        <v>207</v>
      </c>
      <c r="C9" s="197">
        <f>COUNTIFS('A.V.a'!$C$7:$C$65,"Indicador corporativo de resultado",'A.V.a'!$D$7:$D$65,$B9)</f>
        <v>0</v>
      </c>
      <c r="D9" s="197" t="str">
        <f t="shared" si="0"/>
        <v>No</v>
      </c>
    </row>
    <row r="10" spans="2:4" ht="15" customHeight="1" x14ac:dyDescent="0.25">
      <c r="B10" s="194" t="s">
        <v>208</v>
      </c>
      <c r="C10" s="197">
        <f>COUNTIFS('A.V.a'!$C$7:$C$65,"Indicador corporativo de resultado",'A.V.a'!$D$7:$D$65,$B10)</f>
        <v>0</v>
      </c>
      <c r="D10" s="197" t="str">
        <f t="shared" si="0"/>
        <v>No</v>
      </c>
    </row>
    <row r="11" spans="2:4" ht="15" customHeight="1" x14ac:dyDescent="0.25">
      <c r="B11" s="194" t="s">
        <v>209</v>
      </c>
      <c r="C11" s="197">
        <f>COUNTIFS('A.V.a'!$C$7:$C$65,"Indicador corporativo de resultado",'A.V.a'!$D$7:$D$65,$B11)</f>
        <v>0</v>
      </c>
      <c r="D11" s="197" t="str">
        <f t="shared" si="0"/>
        <v>No</v>
      </c>
    </row>
    <row r="12" spans="2:4" ht="15" customHeight="1" x14ac:dyDescent="0.25">
      <c r="B12" s="194" t="s">
        <v>210</v>
      </c>
      <c r="C12" s="197">
        <f>COUNTIFS('A.V.a'!$C$7:$C$65,"Indicador corporativo de resultado",'A.V.a'!$D$7:$D$65,$B12)</f>
        <v>0</v>
      </c>
      <c r="D12" s="197" t="str">
        <f t="shared" si="0"/>
        <v>No</v>
      </c>
    </row>
    <row r="13" spans="2:4" ht="15" customHeight="1" x14ac:dyDescent="0.25">
      <c r="B13" s="194" t="s">
        <v>211</v>
      </c>
      <c r="C13" s="197">
        <f>COUNTIFS('A.V.a'!$C$7:$C$65,"Indicador corporativo de resultado",'A.V.a'!$D$7:$D$65,$B13)</f>
        <v>0</v>
      </c>
      <c r="D13" s="197" t="str">
        <f t="shared" si="0"/>
        <v>No</v>
      </c>
    </row>
    <row r="15" spans="2:4" ht="15" customHeight="1" x14ac:dyDescent="0.3">
      <c r="B15" s="196" t="s">
        <v>212</v>
      </c>
      <c r="C15" s="196" t="str">
        <f>COUNTIF($D8:$D13,"Sí")&amp;" de 6"</f>
        <v>0 de 6</v>
      </c>
      <c r="D15" s="196" t="str">
        <f>IF(COUNTIF($D8:$D13,"No")=0,"Sí","No")</f>
        <v>No</v>
      </c>
    </row>
    <row r="17" spans="2:4" ht="15" customHeight="1" x14ac:dyDescent="0.3">
      <c r="B17" s="196" t="s">
        <v>213</v>
      </c>
    </row>
    <row r="18" spans="2:4" ht="23.9" customHeight="1" x14ac:dyDescent="0.25">
      <c r="B18" s="298" t="s">
        <v>196</v>
      </c>
      <c r="C18" s="298" t="s">
        <v>205</v>
      </c>
      <c r="D18" s="298" t="s">
        <v>214</v>
      </c>
    </row>
    <row r="19" spans="2:4" ht="15" customHeight="1" x14ac:dyDescent="0.25">
      <c r="B19" s="194" t="s">
        <v>215</v>
      </c>
      <c r="C19" s="197">
        <f>COUNTIFS('A.V.a'!$C$7:$C$65,"Indicador corporativo de impacto",'A.V.a'!$D$7:$D$65,$B19)</f>
        <v>0</v>
      </c>
      <c r="D19" s="197" t="str">
        <f t="shared" ref="D19:D24" si="1">IF($C19&gt;0,"Sí","No")</f>
        <v>No</v>
      </c>
    </row>
    <row r="20" spans="2:4" ht="15" customHeight="1" x14ac:dyDescent="0.25">
      <c r="B20" s="194" t="s">
        <v>216</v>
      </c>
      <c r="C20" s="197">
        <f>COUNTIFS('A.V.a'!$C$7:$C$65,"Indicador corporativo de impacto",'A.V.a'!$D$7:$D$65,$B20)</f>
        <v>0</v>
      </c>
      <c r="D20" s="197" t="str">
        <f t="shared" si="1"/>
        <v>No</v>
      </c>
    </row>
    <row r="21" spans="2:4" ht="15" customHeight="1" x14ac:dyDescent="0.25">
      <c r="B21" s="194" t="s">
        <v>217</v>
      </c>
      <c r="C21" s="197">
        <f>COUNTIFS('A.V.a'!$C$7:$C$65,"Indicador corporativo de impacto",'A.V.a'!$D$7:$D$65,$B21)</f>
        <v>0</v>
      </c>
      <c r="D21" s="197" t="str">
        <f t="shared" si="1"/>
        <v>No</v>
      </c>
    </row>
    <row r="22" spans="2:4" ht="15" customHeight="1" x14ac:dyDescent="0.25">
      <c r="B22" s="194" t="s">
        <v>218</v>
      </c>
      <c r="C22" s="197">
        <f>COUNTIFS('A.V.a'!$C$7:$C$65,"Indicador corporativo de impacto",'A.V.a'!$D$7:$D$65,$B22)</f>
        <v>0</v>
      </c>
      <c r="D22" s="197" t="str">
        <f t="shared" si="1"/>
        <v>No</v>
      </c>
    </row>
    <row r="23" spans="2:4" ht="15" customHeight="1" x14ac:dyDescent="0.25">
      <c r="B23" s="194" t="s">
        <v>219</v>
      </c>
      <c r="C23" s="197">
        <f>COUNTIFS('A.V.a'!$C$7:$C$65,"Indicador corporativo de impacto",'A.V.a'!$D$7:$D$65,$B23)</f>
        <v>0</v>
      </c>
      <c r="D23" s="197" t="str">
        <f t="shared" si="1"/>
        <v>No</v>
      </c>
    </row>
    <row r="24" spans="2:4" ht="23.9" customHeight="1" x14ac:dyDescent="0.25">
      <c r="B24" s="194" t="s">
        <v>220</v>
      </c>
      <c r="C24" s="197">
        <f>COUNTIFS('A.V.a'!$C$7:$C$65,"Indicador corporativo de impacto",'A.V.a'!$D$7:$D$65,$B24)</f>
        <v>0</v>
      </c>
      <c r="D24" s="197" t="str">
        <f t="shared" si="1"/>
        <v>No</v>
      </c>
    </row>
    <row r="26" spans="2:4" ht="15" customHeight="1" x14ac:dyDescent="0.3">
      <c r="B26" s="196" t="s">
        <v>221</v>
      </c>
      <c r="C26" s="196">
        <f>COUNTIF($D19:$D24,"Sí")</f>
        <v>0</v>
      </c>
      <c r="D26" s="196" t="str">
        <f>IF($C26&gt;=3,"Sí","No")</f>
        <v>No</v>
      </c>
    </row>
  </sheetData>
  <mergeCells count="1">
    <mergeCell ref="B3:D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7"/>
  <sheetViews>
    <sheetView workbookViewId="0"/>
  </sheetViews>
  <sheetFormatPr defaultRowHeight="12.5" x14ac:dyDescent="0.25"/>
  <sheetData>
    <row r="1" spans="1:3" ht="15" customHeight="1" x14ac:dyDescent="0.35">
      <c r="A1" s="195" t="s">
        <v>222</v>
      </c>
      <c r="B1" s="195" t="s">
        <v>223</v>
      </c>
      <c r="C1" s="195" t="s">
        <v>224</v>
      </c>
    </row>
    <row r="2" spans="1:3" ht="15" customHeight="1" x14ac:dyDescent="0.35">
      <c r="A2" s="195" t="s">
        <v>225</v>
      </c>
      <c r="B2" s="195" t="s">
        <v>226</v>
      </c>
      <c r="C2" s="195" t="s">
        <v>227</v>
      </c>
    </row>
    <row r="3" spans="1:3" ht="15" customHeight="1" x14ac:dyDescent="0.35">
      <c r="A3" s="195" t="s">
        <v>228</v>
      </c>
      <c r="B3" s="195" t="s">
        <v>229</v>
      </c>
      <c r="C3" s="195" t="s">
        <v>230</v>
      </c>
    </row>
    <row r="4" spans="1:3" ht="15" customHeight="1" x14ac:dyDescent="0.35">
      <c r="A4" s="195" t="s">
        <v>231</v>
      </c>
      <c r="B4" s="195" t="s">
        <v>232</v>
      </c>
      <c r="C4" s="195" t="s">
        <v>233</v>
      </c>
    </row>
    <row r="5" spans="1:3" ht="15" customHeight="1" x14ac:dyDescent="0.35">
      <c r="A5" s="195" t="s">
        <v>234</v>
      </c>
      <c r="B5" s="195" t="s">
        <v>235</v>
      </c>
      <c r="C5" s="195" t="s">
        <v>236</v>
      </c>
    </row>
    <row r="6" spans="1:3" ht="15" customHeight="1" x14ac:dyDescent="0.35">
      <c r="A6" s="195" t="s">
        <v>237</v>
      </c>
      <c r="B6" s="195" t="s">
        <v>238</v>
      </c>
      <c r="C6" s="195" t="s">
        <v>239</v>
      </c>
    </row>
    <row r="7" spans="1:3" ht="15" customHeight="1" x14ac:dyDescent="0.35">
      <c r="A7" s="195" t="s">
        <v>240</v>
      </c>
      <c r="B7" s="195" t="s">
        <v>241</v>
      </c>
      <c r="C7" s="195" t="s">
        <v>242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7"/>
  <sheetViews>
    <sheetView workbookViewId="0"/>
  </sheetViews>
  <sheetFormatPr defaultRowHeight="12.5" x14ac:dyDescent="0.25"/>
  <sheetData>
    <row r="1" spans="1:2" ht="15" customHeight="1" x14ac:dyDescent="0.35">
      <c r="A1" s="195" t="s">
        <v>222</v>
      </c>
      <c r="B1" s="195" t="s">
        <v>196</v>
      </c>
    </row>
    <row r="2" spans="1:2" ht="15" customHeight="1" x14ac:dyDescent="0.35">
      <c r="A2" s="195" t="s">
        <v>243</v>
      </c>
      <c r="B2" s="195" t="s">
        <v>200</v>
      </c>
    </row>
    <row r="3" spans="1:2" ht="15" customHeight="1" x14ac:dyDescent="0.35">
      <c r="A3" s="195" t="s">
        <v>244</v>
      </c>
      <c r="B3" s="195" t="s">
        <v>207</v>
      </c>
    </row>
    <row r="4" spans="1:2" ht="15" customHeight="1" x14ac:dyDescent="0.35">
      <c r="A4" s="195" t="s">
        <v>245</v>
      </c>
      <c r="B4" s="195" t="s">
        <v>208</v>
      </c>
    </row>
    <row r="5" spans="1:2" ht="15" customHeight="1" x14ac:dyDescent="0.35">
      <c r="A5" s="195" t="s">
        <v>246</v>
      </c>
      <c r="B5" s="195" t="s">
        <v>209</v>
      </c>
    </row>
    <row r="6" spans="1:2" ht="15" customHeight="1" x14ac:dyDescent="0.35">
      <c r="A6" s="195" t="s">
        <v>247</v>
      </c>
      <c r="B6" s="195" t="s">
        <v>210</v>
      </c>
    </row>
    <row r="7" spans="1:2" ht="15" customHeight="1" x14ac:dyDescent="0.35">
      <c r="A7" s="195" t="s">
        <v>248</v>
      </c>
      <c r="B7" s="195" t="s">
        <v>211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7"/>
  <sheetViews>
    <sheetView workbookViewId="0"/>
  </sheetViews>
  <sheetFormatPr defaultRowHeight="12.5" x14ac:dyDescent="0.25"/>
  <sheetData>
    <row r="1" spans="1:2" ht="15" customHeight="1" x14ac:dyDescent="0.35">
      <c r="A1" s="195" t="s">
        <v>222</v>
      </c>
      <c r="B1" s="195" t="s">
        <v>196</v>
      </c>
    </row>
    <row r="2" spans="1:2" ht="15" customHeight="1" x14ac:dyDescent="0.35">
      <c r="A2" s="195" t="s">
        <v>249</v>
      </c>
      <c r="B2" s="195" t="s">
        <v>215</v>
      </c>
    </row>
    <row r="3" spans="1:2" ht="15" customHeight="1" x14ac:dyDescent="0.35">
      <c r="A3" s="195" t="s">
        <v>250</v>
      </c>
      <c r="B3" s="195" t="s">
        <v>216</v>
      </c>
    </row>
    <row r="4" spans="1:2" ht="15" customHeight="1" x14ac:dyDescent="0.35">
      <c r="A4" s="195" t="s">
        <v>251</v>
      </c>
      <c r="B4" s="195" t="s">
        <v>217</v>
      </c>
    </row>
    <row r="5" spans="1:2" ht="15" customHeight="1" x14ac:dyDescent="0.35">
      <c r="A5" s="195" t="s">
        <v>252</v>
      </c>
      <c r="B5" s="195" t="s">
        <v>218</v>
      </c>
    </row>
    <row r="6" spans="1:2" ht="15" customHeight="1" x14ac:dyDescent="0.35">
      <c r="A6" s="195" t="s">
        <v>253</v>
      </c>
      <c r="B6" s="195" t="s">
        <v>219</v>
      </c>
    </row>
    <row r="7" spans="1:2" ht="15" customHeight="1" x14ac:dyDescent="0.35">
      <c r="A7" s="195" t="s">
        <v>254</v>
      </c>
      <c r="B7" s="195" t="s">
        <v>220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6"/>
  <sheetViews>
    <sheetView workbookViewId="0"/>
  </sheetViews>
  <sheetFormatPr defaultRowHeight="12.5" x14ac:dyDescent="0.25"/>
  <sheetData>
    <row r="1" spans="1:4" ht="15" customHeight="1" x14ac:dyDescent="0.35">
      <c r="A1" s="195" t="s">
        <v>255</v>
      </c>
      <c r="B1" s="195" t="s">
        <v>256</v>
      </c>
      <c r="C1" s="195" t="s">
        <v>257</v>
      </c>
      <c r="D1" s="195" t="s">
        <v>258</v>
      </c>
    </row>
    <row r="2" spans="1:4" ht="15" customHeight="1" x14ac:dyDescent="0.35">
      <c r="A2" s="195" t="s">
        <v>225</v>
      </c>
      <c r="B2" s="195" t="s">
        <v>226</v>
      </c>
      <c r="C2" s="195" t="s">
        <v>259</v>
      </c>
      <c r="D2" s="195" t="s">
        <v>260</v>
      </c>
    </row>
    <row r="3" spans="1:4" ht="15" customHeight="1" x14ac:dyDescent="0.35">
      <c r="A3" s="195" t="s">
        <v>225</v>
      </c>
      <c r="B3" s="195" t="s">
        <v>226</v>
      </c>
      <c r="C3" s="195" t="s">
        <v>261</v>
      </c>
      <c r="D3" s="195" t="s">
        <v>262</v>
      </c>
    </row>
    <row r="4" spans="1:4" ht="15" customHeight="1" x14ac:dyDescent="0.35">
      <c r="A4" s="195" t="s">
        <v>225</v>
      </c>
      <c r="B4" s="195" t="s">
        <v>226</v>
      </c>
      <c r="C4" s="195" t="s">
        <v>263</v>
      </c>
      <c r="D4" s="195" t="s">
        <v>264</v>
      </c>
    </row>
    <row r="5" spans="1:4" ht="15" customHeight="1" x14ac:dyDescent="0.35">
      <c r="A5" s="195" t="s">
        <v>225</v>
      </c>
      <c r="B5" s="195" t="s">
        <v>226</v>
      </c>
      <c r="C5" s="195" t="s">
        <v>265</v>
      </c>
      <c r="D5" s="195" t="s">
        <v>266</v>
      </c>
    </row>
    <row r="6" spans="1:4" ht="15" customHeight="1" x14ac:dyDescent="0.35">
      <c r="A6" s="195" t="s">
        <v>225</v>
      </c>
      <c r="B6" s="195" t="s">
        <v>226</v>
      </c>
      <c r="C6" s="195" t="s">
        <v>267</v>
      </c>
      <c r="D6" s="195" t="s">
        <v>268</v>
      </c>
    </row>
    <row r="7" spans="1:4" ht="15" customHeight="1" x14ac:dyDescent="0.35">
      <c r="A7" s="195" t="s">
        <v>225</v>
      </c>
      <c r="B7" s="195" t="s">
        <v>226</v>
      </c>
      <c r="C7" s="195" t="s">
        <v>269</v>
      </c>
      <c r="D7" s="195" t="s">
        <v>270</v>
      </c>
    </row>
    <row r="8" spans="1:4" ht="15" customHeight="1" x14ac:dyDescent="0.35">
      <c r="A8" s="195" t="s">
        <v>225</v>
      </c>
      <c r="B8" s="195" t="s">
        <v>226</v>
      </c>
      <c r="C8" s="195" t="s">
        <v>271</v>
      </c>
      <c r="D8" s="195" t="s">
        <v>272</v>
      </c>
    </row>
    <row r="9" spans="1:4" ht="15" customHeight="1" x14ac:dyDescent="0.35">
      <c r="A9" s="195" t="s">
        <v>228</v>
      </c>
      <c r="B9" s="195" t="s">
        <v>229</v>
      </c>
      <c r="C9" s="195" t="s">
        <v>273</v>
      </c>
      <c r="D9" s="195" t="s">
        <v>274</v>
      </c>
    </row>
    <row r="10" spans="1:4" ht="15" customHeight="1" x14ac:dyDescent="0.35">
      <c r="A10" s="195" t="s">
        <v>228</v>
      </c>
      <c r="B10" s="195" t="s">
        <v>229</v>
      </c>
      <c r="C10" s="195" t="s">
        <v>275</v>
      </c>
      <c r="D10" s="195" t="s">
        <v>276</v>
      </c>
    </row>
    <row r="11" spans="1:4" ht="15" customHeight="1" x14ac:dyDescent="0.35">
      <c r="A11" s="195" t="s">
        <v>228</v>
      </c>
      <c r="B11" s="195" t="s">
        <v>229</v>
      </c>
      <c r="C11" s="195" t="s">
        <v>277</v>
      </c>
      <c r="D11" s="195" t="s">
        <v>278</v>
      </c>
    </row>
    <row r="12" spans="1:4" ht="15" customHeight="1" x14ac:dyDescent="0.35">
      <c r="A12" s="195" t="s">
        <v>228</v>
      </c>
      <c r="B12" s="195" t="s">
        <v>229</v>
      </c>
      <c r="C12" s="195" t="s">
        <v>279</v>
      </c>
      <c r="D12" s="195" t="s">
        <v>280</v>
      </c>
    </row>
    <row r="13" spans="1:4" ht="15" customHeight="1" x14ac:dyDescent="0.35">
      <c r="A13" s="195" t="s">
        <v>228</v>
      </c>
      <c r="B13" s="195" t="s">
        <v>229</v>
      </c>
      <c r="C13" s="195" t="s">
        <v>281</v>
      </c>
      <c r="D13" s="195" t="s">
        <v>282</v>
      </c>
    </row>
    <row r="14" spans="1:4" ht="15" customHeight="1" x14ac:dyDescent="0.35">
      <c r="A14" s="195" t="s">
        <v>231</v>
      </c>
      <c r="B14" s="195" t="s">
        <v>232</v>
      </c>
      <c r="C14" s="195" t="s">
        <v>283</v>
      </c>
      <c r="D14" s="195" t="s">
        <v>284</v>
      </c>
    </row>
    <row r="15" spans="1:4" ht="15" customHeight="1" x14ac:dyDescent="0.35">
      <c r="A15" s="195" t="s">
        <v>231</v>
      </c>
      <c r="B15" s="195" t="s">
        <v>232</v>
      </c>
      <c r="C15" s="195" t="s">
        <v>285</v>
      </c>
      <c r="D15" s="195" t="s">
        <v>286</v>
      </c>
    </row>
    <row r="16" spans="1:4" ht="15" customHeight="1" x14ac:dyDescent="0.35">
      <c r="A16" s="195" t="s">
        <v>231</v>
      </c>
      <c r="B16" s="195" t="s">
        <v>232</v>
      </c>
      <c r="C16" s="195" t="s">
        <v>287</v>
      </c>
      <c r="D16" s="195" t="s">
        <v>288</v>
      </c>
    </row>
    <row r="17" spans="1:4" ht="15" customHeight="1" x14ac:dyDescent="0.35">
      <c r="A17" s="195" t="s">
        <v>231</v>
      </c>
      <c r="B17" s="195" t="s">
        <v>232</v>
      </c>
      <c r="C17" s="195" t="s">
        <v>289</v>
      </c>
      <c r="D17" s="195" t="s">
        <v>290</v>
      </c>
    </row>
    <row r="18" spans="1:4" ht="15" customHeight="1" x14ac:dyDescent="0.35">
      <c r="A18" s="195" t="s">
        <v>231</v>
      </c>
      <c r="B18" s="195" t="s">
        <v>232</v>
      </c>
      <c r="C18" s="195" t="s">
        <v>291</v>
      </c>
      <c r="D18" s="195" t="s">
        <v>292</v>
      </c>
    </row>
    <row r="19" spans="1:4" ht="15" customHeight="1" x14ac:dyDescent="0.35">
      <c r="A19" s="195" t="s">
        <v>234</v>
      </c>
      <c r="B19" s="195" t="s">
        <v>235</v>
      </c>
      <c r="C19" s="195" t="s">
        <v>293</v>
      </c>
      <c r="D19" s="195" t="s">
        <v>294</v>
      </c>
    </row>
    <row r="20" spans="1:4" ht="15" customHeight="1" x14ac:dyDescent="0.35">
      <c r="A20" s="195" t="s">
        <v>234</v>
      </c>
      <c r="B20" s="195" t="s">
        <v>235</v>
      </c>
      <c r="C20" s="195" t="s">
        <v>295</v>
      </c>
      <c r="D20" s="195" t="s">
        <v>296</v>
      </c>
    </row>
    <row r="21" spans="1:4" ht="15" customHeight="1" x14ac:dyDescent="0.35">
      <c r="A21" s="195" t="s">
        <v>237</v>
      </c>
      <c r="B21" s="195" t="s">
        <v>238</v>
      </c>
      <c r="C21" s="195" t="s">
        <v>297</v>
      </c>
      <c r="D21" s="195" t="s">
        <v>298</v>
      </c>
    </row>
    <row r="22" spans="1:4" ht="15" customHeight="1" x14ac:dyDescent="0.35">
      <c r="A22" s="195" t="s">
        <v>237</v>
      </c>
      <c r="B22" s="195" t="s">
        <v>238</v>
      </c>
      <c r="C22" s="195" t="s">
        <v>299</v>
      </c>
      <c r="D22" s="195" t="s">
        <v>300</v>
      </c>
    </row>
    <row r="23" spans="1:4" ht="15" customHeight="1" x14ac:dyDescent="0.35">
      <c r="A23" s="195" t="s">
        <v>237</v>
      </c>
      <c r="B23" s="195" t="s">
        <v>238</v>
      </c>
      <c r="C23" s="195" t="s">
        <v>301</v>
      </c>
      <c r="D23" s="195" t="s">
        <v>302</v>
      </c>
    </row>
    <row r="24" spans="1:4" ht="15" customHeight="1" x14ac:dyDescent="0.35">
      <c r="A24" s="195" t="s">
        <v>240</v>
      </c>
      <c r="B24" s="195" t="s">
        <v>241</v>
      </c>
      <c r="C24" s="195" t="s">
        <v>303</v>
      </c>
      <c r="D24" s="195" t="s">
        <v>304</v>
      </c>
    </row>
    <row r="25" spans="1:4" ht="15" customHeight="1" x14ac:dyDescent="0.35">
      <c r="A25" s="195" t="s">
        <v>240</v>
      </c>
      <c r="B25" s="195" t="s">
        <v>241</v>
      </c>
      <c r="C25" s="195" t="s">
        <v>305</v>
      </c>
      <c r="D25" s="195" t="s">
        <v>306</v>
      </c>
    </row>
    <row r="26" spans="1:4" ht="15" customHeight="1" x14ac:dyDescent="0.35">
      <c r="A26" s="195" t="s">
        <v>240</v>
      </c>
      <c r="B26" s="195" t="s">
        <v>241</v>
      </c>
      <c r="C26" s="195" t="s">
        <v>307</v>
      </c>
      <c r="D26" s="195" t="s">
        <v>308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99"/>
  <sheetViews>
    <sheetView workbookViewId="0"/>
  </sheetViews>
  <sheetFormatPr defaultRowHeight="12.5" x14ac:dyDescent="0.25"/>
  <sheetData>
    <row r="1" spans="1:7" ht="15" customHeight="1" x14ac:dyDescent="0.35">
      <c r="A1" s="195" t="s">
        <v>255</v>
      </c>
      <c r="B1" s="195" t="s">
        <v>256</v>
      </c>
      <c r="C1" s="195" t="s">
        <v>258</v>
      </c>
      <c r="D1" s="195" t="s">
        <v>309</v>
      </c>
      <c r="G1" s="195" t="s">
        <v>310</v>
      </c>
    </row>
    <row r="2" spans="1:7" ht="15" customHeight="1" x14ac:dyDescent="0.35">
      <c r="A2" s="195" t="s">
        <v>225</v>
      </c>
      <c r="B2" s="195" t="s">
        <v>226</v>
      </c>
      <c r="C2" s="195" t="s">
        <v>260</v>
      </c>
      <c r="D2" s="195" t="s">
        <v>311</v>
      </c>
      <c r="G2" s="195" t="str">
        <f>IFERROR(INDEX(Ref_Ej_Resultado!$D$2:$D$99,_xlfn.AGGREGATE(15,6,(ROW(Ref_Ej_Resultado!$D$2:$D$99)-ROW(Ref_Ej_Resultado!$D$2)+1)/((Ref_Ej_Resultado!$A$2:$A$99=Datos!$H$28)*(Ref_Ej_Resultado!$C$2:$C$99=Datos!$C$29)),ROWS($G$2:G2))),"")</f>
        <v/>
      </c>
    </row>
    <row r="3" spans="1:7" ht="15" customHeight="1" x14ac:dyDescent="0.35">
      <c r="A3" s="195" t="s">
        <v>225</v>
      </c>
      <c r="B3" s="195" t="s">
        <v>226</v>
      </c>
      <c r="C3" s="195" t="s">
        <v>260</v>
      </c>
      <c r="D3" s="195" t="s">
        <v>312</v>
      </c>
      <c r="G3" s="195" t="str">
        <f>IFERROR(INDEX(Ref_Ej_Resultado!$D$2:$D$99,_xlfn.AGGREGATE(15,6,(ROW(Ref_Ej_Resultado!$D$2:$D$99)-ROW(Ref_Ej_Resultado!$D$2)+1)/((Ref_Ej_Resultado!$A$2:$A$99=Datos!$H$28)*(Ref_Ej_Resultado!$C$2:$C$99=Datos!$C$29)),ROWS($G$2:G3))),"")</f>
        <v/>
      </c>
    </row>
    <row r="4" spans="1:7" ht="15" customHeight="1" x14ac:dyDescent="0.35">
      <c r="A4" s="195" t="s">
        <v>225</v>
      </c>
      <c r="B4" s="195" t="s">
        <v>226</v>
      </c>
      <c r="C4" s="195" t="s">
        <v>260</v>
      </c>
      <c r="D4" s="195" t="s">
        <v>313</v>
      </c>
      <c r="G4" s="195" t="str">
        <f>IFERROR(INDEX(Ref_Ej_Resultado!$D$2:$D$99,_xlfn.AGGREGATE(15,6,(ROW(Ref_Ej_Resultado!$D$2:$D$99)-ROW(Ref_Ej_Resultado!$D$2)+1)/((Ref_Ej_Resultado!$A$2:$A$99=Datos!$H$28)*(Ref_Ej_Resultado!$C$2:$C$99=Datos!$C$29)),ROWS($G$2:G4))),"")</f>
        <v/>
      </c>
    </row>
    <row r="5" spans="1:7" ht="15" customHeight="1" x14ac:dyDescent="0.35">
      <c r="A5" s="195" t="s">
        <v>225</v>
      </c>
      <c r="B5" s="195" t="s">
        <v>226</v>
      </c>
      <c r="C5" s="195" t="s">
        <v>260</v>
      </c>
      <c r="D5" s="195" t="s">
        <v>314</v>
      </c>
      <c r="G5" s="195" t="str">
        <f>IFERROR(INDEX(Ref_Ej_Resultado!$D$2:$D$99,_xlfn.AGGREGATE(15,6,(ROW(Ref_Ej_Resultado!$D$2:$D$99)-ROW(Ref_Ej_Resultado!$D$2)+1)/((Ref_Ej_Resultado!$A$2:$A$99=Datos!$H$28)*(Ref_Ej_Resultado!$C$2:$C$99=Datos!$C$29)),ROWS($G$2:G5))),"")</f>
        <v/>
      </c>
    </row>
    <row r="6" spans="1:7" ht="15" customHeight="1" x14ac:dyDescent="0.35">
      <c r="A6" s="195" t="s">
        <v>225</v>
      </c>
      <c r="B6" s="195" t="s">
        <v>226</v>
      </c>
      <c r="C6" s="195" t="s">
        <v>262</v>
      </c>
      <c r="D6" s="195" t="s">
        <v>315</v>
      </c>
      <c r="G6" s="195" t="str">
        <f>IFERROR(INDEX(Ref_Ej_Resultado!$D$2:$D$99,_xlfn.AGGREGATE(15,6,(ROW(Ref_Ej_Resultado!$D$2:$D$99)-ROW(Ref_Ej_Resultado!$D$2)+1)/((Ref_Ej_Resultado!$A$2:$A$99=Datos!$H$28)*(Ref_Ej_Resultado!$C$2:$C$99=Datos!$C$29)),ROWS($G$2:G6))),"")</f>
        <v/>
      </c>
    </row>
    <row r="7" spans="1:7" ht="15" customHeight="1" x14ac:dyDescent="0.35">
      <c r="A7" s="195" t="s">
        <v>225</v>
      </c>
      <c r="B7" s="195" t="s">
        <v>226</v>
      </c>
      <c r="C7" s="195" t="s">
        <v>262</v>
      </c>
      <c r="D7" s="195" t="s">
        <v>316</v>
      </c>
      <c r="G7" s="195" t="str">
        <f>IFERROR(INDEX(Ref_Ej_Resultado!$D$2:$D$99,_xlfn.AGGREGATE(15,6,(ROW(Ref_Ej_Resultado!$D$2:$D$99)-ROW(Ref_Ej_Resultado!$D$2)+1)/((Ref_Ej_Resultado!$A$2:$A$99=Datos!$H$28)*(Ref_Ej_Resultado!$C$2:$C$99=Datos!$C$29)),ROWS($G$2:G7))),"")</f>
        <v/>
      </c>
    </row>
    <row r="8" spans="1:7" ht="15" customHeight="1" x14ac:dyDescent="0.35">
      <c r="A8" s="195" t="s">
        <v>225</v>
      </c>
      <c r="B8" s="195" t="s">
        <v>226</v>
      </c>
      <c r="C8" s="195" t="s">
        <v>262</v>
      </c>
      <c r="D8" s="195" t="s">
        <v>317</v>
      </c>
      <c r="G8" s="195" t="str">
        <f>IFERROR(INDEX(Ref_Ej_Resultado!$D$2:$D$99,_xlfn.AGGREGATE(15,6,(ROW(Ref_Ej_Resultado!$D$2:$D$99)-ROW(Ref_Ej_Resultado!$D$2)+1)/((Ref_Ej_Resultado!$A$2:$A$99=Datos!$H$28)*(Ref_Ej_Resultado!$C$2:$C$99=Datos!$C$29)),ROWS($G$2:G8))),"")</f>
        <v/>
      </c>
    </row>
    <row r="9" spans="1:7" ht="15" customHeight="1" x14ac:dyDescent="0.35">
      <c r="A9" s="195" t="s">
        <v>225</v>
      </c>
      <c r="B9" s="195" t="s">
        <v>226</v>
      </c>
      <c r="C9" s="195" t="s">
        <v>262</v>
      </c>
      <c r="D9" s="195" t="s">
        <v>318</v>
      </c>
      <c r="G9" s="195" t="str">
        <f>IFERROR(INDEX(Ref_Ej_Resultado!$D$2:$D$99,_xlfn.AGGREGATE(15,6,(ROW(Ref_Ej_Resultado!$D$2:$D$99)-ROW(Ref_Ej_Resultado!$D$2)+1)/((Ref_Ej_Resultado!$A$2:$A$99=Datos!$H$28)*(Ref_Ej_Resultado!$C$2:$C$99=Datos!$C$29)),ROWS($G$2:G9))),"")</f>
        <v/>
      </c>
    </row>
    <row r="10" spans="1:7" ht="15" customHeight="1" x14ac:dyDescent="0.35">
      <c r="A10" s="195" t="s">
        <v>225</v>
      </c>
      <c r="B10" s="195" t="s">
        <v>226</v>
      </c>
      <c r="C10" s="195" t="s">
        <v>264</v>
      </c>
      <c r="D10" s="195" t="s">
        <v>319</v>
      </c>
      <c r="G10" s="195" t="str">
        <f>IFERROR(INDEX(Ref_Ej_Resultado!$D$2:$D$99,_xlfn.AGGREGATE(15,6,(ROW(Ref_Ej_Resultado!$D$2:$D$99)-ROW(Ref_Ej_Resultado!$D$2)+1)/((Ref_Ej_Resultado!$A$2:$A$99=Datos!$H$28)*(Ref_Ej_Resultado!$C$2:$C$99=Datos!$C$29)),ROWS($G$2:G10))),"")</f>
        <v/>
      </c>
    </row>
    <row r="11" spans="1:7" ht="15" customHeight="1" x14ac:dyDescent="0.35">
      <c r="A11" s="195" t="s">
        <v>225</v>
      </c>
      <c r="B11" s="195" t="s">
        <v>226</v>
      </c>
      <c r="C11" s="195" t="s">
        <v>264</v>
      </c>
      <c r="D11" s="195" t="s">
        <v>320</v>
      </c>
      <c r="G11" s="195" t="str">
        <f>IFERROR(INDEX(Ref_Ej_Resultado!$D$2:$D$99,_xlfn.AGGREGATE(15,6,(ROW(Ref_Ej_Resultado!$D$2:$D$99)-ROW(Ref_Ej_Resultado!$D$2)+1)/((Ref_Ej_Resultado!$A$2:$A$99=Datos!$H$28)*(Ref_Ej_Resultado!$C$2:$C$99=Datos!$C$29)),ROWS($G$2:G11))),"")</f>
        <v/>
      </c>
    </row>
    <row r="12" spans="1:7" ht="15" customHeight="1" x14ac:dyDescent="0.35">
      <c r="A12" s="195" t="s">
        <v>225</v>
      </c>
      <c r="B12" s="195" t="s">
        <v>226</v>
      </c>
      <c r="C12" s="195" t="s">
        <v>264</v>
      </c>
      <c r="D12" s="195" t="s">
        <v>321</v>
      </c>
    </row>
    <row r="13" spans="1:7" ht="15" customHeight="1" x14ac:dyDescent="0.35">
      <c r="A13" s="195" t="s">
        <v>225</v>
      </c>
      <c r="B13" s="195" t="s">
        <v>226</v>
      </c>
      <c r="C13" s="195" t="s">
        <v>264</v>
      </c>
      <c r="D13" s="195" t="s">
        <v>322</v>
      </c>
    </row>
    <row r="14" spans="1:7" ht="15" customHeight="1" x14ac:dyDescent="0.35">
      <c r="A14" s="195" t="s">
        <v>225</v>
      </c>
      <c r="B14" s="195" t="s">
        <v>226</v>
      </c>
      <c r="C14" s="195" t="s">
        <v>266</v>
      </c>
      <c r="D14" s="195" t="s">
        <v>323</v>
      </c>
    </row>
    <row r="15" spans="1:7" ht="15" customHeight="1" x14ac:dyDescent="0.35">
      <c r="A15" s="195" t="s">
        <v>225</v>
      </c>
      <c r="B15" s="195" t="s">
        <v>226</v>
      </c>
      <c r="C15" s="195" t="s">
        <v>266</v>
      </c>
      <c r="D15" s="195" t="s">
        <v>324</v>
      </c>
    </row>
    <row r="16" spans="1:7" ht="15" customHeight="1" x14ac:dyDescent="0.35">
      <c r="A16" s="195" t="s">
        <v>225</v>
      </c>
      <c r="B16" s="195" t="s">
        <v>226</v>
      </c>
      <c r="C16" s="195" t="s">
        <v>266</v>
      </c>
      <c r="D16" s="195" t="s">
        <v>325</v>
      </c>
    </row>
    <row r="17" spans="1:4" ht="15" customHeight="1" x14ac:dyDescent="0.35">
      <c r="A17" s="195" t="s">
        <v>225</v>
      </c>
      <c r="B17" s="195" t="s">
        <v>226</v>
      </c>
      <c r="C17" s="195" t="s">
        <v>266</v>
      </c>
      <c r="D17" s="195" t="s">
        <v>326</v>
      </c>
    </row>
    <row r="18" spans="1:4" ht="15" customHeight="1" x14ac:dyDescent="0.35">
      <c r="A18" s="195" t="s">
        <v>225</v>
      </c>
      <c r="B18" s="195" t="s">
        <v>226</v>
      </c>
      <c r="C18" s="195" t="s">
        <v>268</v>
      </c>
      <c r="D18" s="195" t="s">
        <v>327</v>
      </c>
    </row>
    <row r="19" spans="1:4" ht="15" customHeight="1" x14ac:dyDescent="0.35">
      <c r="A19" s="195" t="s">
        <v>225</v>
      </c>
      <c r="B19" s="195" t="s">
        <v>226</v>
      </c>
      <c r="C19" s="195" t="s">
        <v>268</v>
      </c>
      <c r="D19" s="195" t="s">
        <v>328</v>
      </c>
    </row>
    <row r="20" spans="1:4" ht="15" customHeight="1" x14ac:dyDescent="0.35">
      <c r="A20" s="195" t="s">
        <v>225</v>
      </c>
      <c r="B20" s="195" t="s">
        <v>226</v>
      </c>
      <c r="C20" s="195" t="s">
        <v>268</v>
      </c>
      <c r="D20" s="195" t="s">
        <v>329</v>
      </c>
    </row>
    <row r="21" spans="1:4" ht="15" customHeight="1" x14ac:dyDescent="0.35">
      <c r="A21" s="195" t="s">
        <v>225</v>
      </c>
      <c r="B21" s="195" t="s">
        <v>226</v>
      </c>
      <c r="C21" s="195" t="s">
        <v>270</v>
      </c>
      <c r="D21" s="195" t="s">
        <v>330</v>
      </c>
    </row>
    <row r="22" spans="1:4" ht="15" customHeight="1" x14ac:dyDescent="0.35">
      <c r="A22" s="195" t="s">
        <v>225</v>
      </c>
      <c r="B22" s="195" t="s">
        <v>226</v>
      </c>
      <c r="C22" s="195" t="s">
        <v>270</v>
      </c>
      <c r="D22" s="195" t="s">
        <v>331</v>
      </c>
    </row>
    <row r="23" spans="1:4" ht="15" customHeight="1" x14ac:dyDescent="0.35">
      <c r="A23" s="195" t="s">
        <v>225</v>
      </c>
      <c r="B23" s="195" t="s">
        <v>226</v>
      </c>
      <c r="C23" s="195" t="s">
        <v>270</v>
      </c>
      <c r="D23" s="195" t="s">
        <v>332</v>
      </c>
    </row>
    <row r="24" spans="1:4" ht="15" customHeight="1" x14ac:dyDescent="0.35">
      <c r="A24" s="195" t="s">
        <v>225</v>
      </c>
      <c r="B24" s="195" t="s">
        <v>226</v>
      </c>
      <c r="C24" s="195" t="s">
        <v>270</v>
      </c>
      <c r="D24" s="195" t="s">
        <v>333</v>
      </c>
    </row>
    <row r="25" spans="1:4" ht="15" customHeight="1" x14ac:dyDescent="0.35">
      <c r="A25" s="195" t="s">
        <v>225</v>
      </c>
      <c r="B25" s="195" t="s">
        <v>226</v>
      </c>
      <c r="C25" s="195" t="s">
        <v>272</v>
      </c>
      <c r="D25" s="195" t="s">
        <v>334</v>
      </c>
    </row>
    <row r="26" spans="1:4" ht="15" customHeight="1" x14ac:dyDescent="0.35">
      <c r="A26" s="195" t="s">
        <v>225</v>
      </c>
      <c r="B26" s="195" t="s">
        <v>226</v>
      </c>
      <c r="C26" s="195" t="s">
        <v>272</v>
      </c>
      <c r="D26" s="195" t="s">
        <v>335</v>
      </c>
    </row>
    <row r="27" spans="1:4" ht="15" customHeight="1" x14ac:dyDescent="0.35">
      <c r="A27" s="195" t="s">
        <v>225</v>
      </c>
      <c r="B27" s="195" t="s">
        <v>226</v>
      </c>
      <c r="C27" s="195" t="s">
        <v>272</v>
      </c>
      <c r="D27" s="195" t="s">
        <v>336</v>
      </c>
    </row>
    <row r="28" spans="1:4" ht="15" customHeight="1" x14ac:dyDescent="0.35">
      <c r="A28" s="195" t="s">
        <v>225</v>
      </c>
      <c r="B28" s="195" t="s">
        <v>226</v>
      </c>
      <c r="C28" s="195" t="s">
        <v>272</v>
      </c>
      <c r="D28" s="195" t="s">
        <v>337</v>
      </c>
    </row>
    <row r="29" spans="1:4" ht="15" customHeight="1" x14ac:dyDescent="0.35">
      <c r="A29" s="195" t="s">
        <v>228</v>
      </c>
      <c r="B29" s="195" t="s">
        <v>229</v>
      </c>
      <c r="C29" s="195" t="s">
        <v>274</v>
      </c>
      <c r="D29" s="195" t="s">
        <v>338</v>
      </c>
    </row>
    <row r="30" spans="1:4" ht="15" customHeight="1" x14ac:dyDescent="0.35">
      <c r="A30" s="195" t="s">
        <v>228</v>
      </c>
      <c r="B30" s="195" t="s">
        <v>229</v>
      </c>
      <c r="C30" s="195" t="s">
        <v>274</v>
      </c>
      <c r="D30" s="195" t="s">
        <v>312</v>
      </c>
    </row>
    <row r="31" spans="1:4" ht="15" customHeight="1" x14ac:dyDescent="0.35">
      <c r="A31" s="195" t="s">
        <v>228</v>
      </c>
      <c r="B31" s="195" t="s">
        <v>229</v>
      </c>
      <c r="C31" s="195" t="s">
        <v>274</v>
      </c>
      <c r="D31" s="195" t="s">
        <v>339</v>
      </c>
    </row>
    <row r="32" spans="1:4" ht="15" customHeight="1" x14ac:dyDescent="0.35">
      <c r="A32" s="195" t="s">
        <v>228</v>
      </c>
      <c r="B32" s="195" t="s">
        <v>229</v>
      </c>
      <c r="C32" s="195" t="s">
        <v>274</v>
      </c>
      <c r="D32" s="195" t="s">
        <v>340</v>
      </c>
    </row>
    <row r="33" spans="1:4" ht="15" customHeight="1" x14ac:dyDescent="0.35">
      <c r="A33" s="195" t="s">
        <v>228</v>
      </c>
      <c r="B33" s="195" t="s">
        <v>229</v>
      </c>
      <c r="C33" s="195" t="s">
        <v>276</v>
      </c>
      <c r="D33" s="195" t="s">
        <v>341</v>
      </c>
    </row>
    <row r="34" spans="1:4" ht="15" customHeight="1" x14ac:dyDescent="0.35">
      <c r="A34" s="195" t="s">
        <v>228</v>
      </c>
      <c r="B34" s="195" t="s">
        <v>229</v>
      </c>
      <c r="C34" s="195" t="s">
        <v>276</v>
      </c>
      <c r="D34" s="195" t="s">
        <v>342</v>
      </c>
    </row>
    <row r="35" spans="1:4" ht="15" customHeight="1" x14ac:dyDescent="0.35">
      <c r="A35" s="195" t="s">
        <v>228</v>
      </c>
      <c r="B35" s="195" t="s">
        <v>229</v>
      </c>
      <c r="C35" s="195" t="s">
        <v>276</v>
      </c>
      <c r="D35" s="195" t="s">
        <v>343</v>
      </c>
    </row>
    <row r="36" spans="1:4" ht="15" customHeight="1" x14ac:dyDescent="0.35">
      <c r="A36" s="195" t="s">
        <v>228</v>
      </c>
      <c r="B36" s="195" t="s">
        <v>229</v>
      </c>
      <c r="C36" s="195" t="s">
        <v>276</v>
      </c>
      <c r="D36" s="195" t="s">
        <v>344</v>
      </c>
    </row>
    <row r="37" spans="1:4" ht="15" customHeight="1" x14ac:dyDescent="0.35">
      <c r="A37" s="195" t="s">
        <v>228</v>
      </c>
      <c r="B37" s="195" t="s">
        <v>229</v>
      </c>
      <c r="C37" s="195" t="s">
        <v>278</v>
      </c>
      <c r="D37" s="195" t="s">
        <v>345</v>
      </c>
    </row>
    <row r="38" spans="1:4" ht="15" customHeight="1" x14ac:dyDescent="0.35">
      <c r="A38" s="195" t="s">
        <v>228</v>
      </c>
      <c r="B38" s="195" t="s">
        <v>229</v>
      </c>
      <c r="C38" s="195" t="s">
        <v>278</v>
      </c>
      <c r="D38" s="195" t="s">
        <v>346</v>
      </c>
    </row>
    <row r="39" spans="1:4" ht="15" customHeight="1" x14ac:dyDescent="0.35">
      <c r="A39" s="195" t="s">
        <v>228</v>
      </c>
      <c r="B39" s="195" t="s">
        <v>229</v>
      </c>
      <c r="C39" s="195" t="s">
        <v>278</v>
      </c>
      <c r="D39" s="195" t="s">
        <v>347</v>
      </c>
    </row>
    <row r="40" spans="1:4" ht="15" customHeight="1" x14ac:dyDescent="0.35">
      <c r="A40" s="195" t="s">
        <v>228</v>
      </c>
      <c r="B40" s="195" t="s">
        <v>229</v>
      </c>
      <c r="C40" s="195" t="s">
        <v>278</v>
      </c>
      <c r="D40" s="195" t="s">
        <v>348</v>
      </c>
    </row>
    <row r="41" spans="1:4" ht="15" customHeight="1" x14ac:dyDescent="0.35">
      <c r="A41" s="195" t="s">
        <v>228</v>
      </c>
      <c r="B41" s="195" t="s">
        <v>229</v>
      </c>
      <c r="C41" s="195" t="s">
        <v>280</v>
      </c>
      <c r="D41" s="195" t="s">
        <v>349</v>
      </c>
    </row>
    <row r="42" spans="1:4" ht="15" customHeight="1" x14ac:dyDescent="0.35">
      <c r="A42" s="195" t="s">
        <v>228</v>
      </c>
      <c r="B42" s="195" t="s">
        <v>229</v>
      </c>
      <c r="C42" s="195" t="s">
        <v>280</v>
      </c>
      <c r="D42" s="195" t="s">
        <v>350</v>
      </c>
    </row>
    <row r="43" spans="1:4" ht="15" customHeight="1" x14ac:dyDescent="0.35">
      <c r="A43" s="195" t="s">
        <v>228</v>
      </c>
      <c r="B43" s="195" t="s">
        <v>229</v>
      </c>
      <c r="C43" s="195" t="s">
        <v>280</v>
      </c>
      <c r="D43" s="195" t="s">
        <v>351</v>
      </c>
    </row>
    <row r="44" spans="1:4" ht="15" customHeight="1" x14ac:dyDescent="0.35">
      <c r="A44" s="195" t="s">
        <v>228</v>
      </c>
      <c r="B44" s="195" t="s">
        <v>229</v>
      </c>
      <c r="C44" s="195" t="s">
        <v>280</v>
      </c>
      <c r="D44" s="195" t="s">
        <v>352</v>
      </c>
    </row>
    <row r="45" spans="1:4" ht="15" customHeight="1" x14ac:dyDescent="0.35">
      <c r="A45" s="195" t="s">
        <v>228</v>
      </c>
      <c r="B45" s="195" t="s">
        <v>229</v>
      </c>
      <c r="C45" s="195" t="s">
        <v>282</v>
      </c>
      <c r="D45" s="195" t="s">
        <v>353</v>
      </c>
    </row>
    <row r="46" spans="1:4" ht="15" customHeight="1" x14ac:dyDescent="0.35">
      <c r="A46" s="195" t="s">
        <v>228</v>
      </c>
      <c r="B46" s="195" t="s">
        <v>229</v>
      </c>
      <c r="C46" s="195" t="s">
        <v>282</v>
      </c>
      <c r="D46" s="195" t="s">
        <v>354</v>
      </c>
    </row>
    <row r="47" spans="1:4" ht="15" customHeight="1" x14ac:dyDescent="0.35">
      <c r="A47" s="195" t="s">
        <v>228</v>
      </c>
      <c r="B47" s="195" t="s">
        <v>229</v>
      </c>
      <c r="C47" s="195" t="s">
        <v>282</v>
      </c>
      <c r="D47" s="195" t="s">
        <v>355</v>
      </c>
    </row>
    <row r="48" spans="1:4" ht="15" customHeight="1" x14ac:dyDescent="0.35">
      <c r="A48" s="195" t="s">
        <v>228</v>
      </c>
      <c r="B48" s="195" t="s">
        <v>229</v>
      </c>
      <c r="C48" s="195" t="s">
        <v>282</v>
      </c>
      <c r="D48" s="195" t="s">
        <v>356</v>
      </c>
    </row>
    <row r="49" spans="1:4" ht="15" customHeight="1" x14ac:dyDescent="0.35">
      <c r="A49" s="195" t="s">
        <v>231</v>
      </c>
      <c r="B49" s="195" t="s">
        <v>232</v>
      </c>
      <c r="C49" s="195" t="s">
        <v>284</v>
      </c>
      <c r="D49" s="195" t="s">
        <v>357</v>
      </c>
    </row>
    <row r="50" spans="1:4" ht="15" customHeight="1" x14ac:dyDescent="0.35">
      <c r="A50" s="195" t="s">
        <v>231</v>
      </c>
      <c r="B50" s="195" t="s">
        <v>232</v>
      </c>
      <c r="C50" s="195" t="s">
        <v>284</v>
      </c>
      <c r="D50" s="195" t="s">
        <v>358</v>
      </c>
    </row>
    <row r="51" spans="1:4" ht="15" customHeight="1" x14ac:dyDescent="0.35">
      <c r="A51" s="195" t="s">
        <v>231</v>
      </c>
      <c r="B51" s="195" t="s">
        <v>232</v>
      </c>
      <c r="C51" s="195" t="s">
        <v>284</v>
      </c>
      <c r="D51" s="195" t="s">
        <v>359</v>
      </c>
    </row>
    <row r="52" spans="1:4" ht="15" customHeight="1" x14ac:dyDescent="0.35">
      <c r="A52" s="195" t="s">
        <v>231</v>
      </c>
      <c r="B52" s="195" t="s">
        <v>232</v>
      </c>
      <c r="C52" s="195" t="s">
        <v>284</v>
      </c>
      <c r="D52" s="195" t="s">
        <v>360</v>
      </c>
    </row>
    <row r="53" spans="1:4" ht="15" customHeight="1" x14ac:dyDescent="0.35">
      <c r="A53" s="195" t="s">
        <v>231</v>
      </c>
      <c r="B53" s="195" t="s">
        <v>232</v>
      </c>
      <c r="C53" s="195" t="s">
        <v>286</v>
      </c>
      <c r="D53" s="195" t="s">
        <v>361</v>
      </c>
    </row>
    <row r="54" spans="1:4" ht="15" customHeight="1" x14ac:dyDescent="0.35">
      <c r="A54" s="195" t="s">
        <v>231</v>
      </c>
      <c r="B54" s="195" t="s">
        <v>232</v>
      </c>
      <c r="C54" s="195" t="s">
        <v>286</v>
      </c>
      <c r="D54" s="195" t="s">
        <v>362</v>
      </c>
    </row>
    <row r="55" spans="1:4" ht="15" customHeight="1" x14ac:dyDescent="0.35">
      <c r="A55" s="195" t="s">
        <v>231</v>
      </c>
      <c r="B55" s="195" t="s">
        <v>232</v>
      </c>
      <c r="C55" s="195" t="s">
        <v>286</v>
      </c>
      <c r="D55" s="195" t="s">
        <v>363</v>
      </c>
    </row>
    <row r="56" spans="1:4" ht="15" customHeight="1" x14ac:dyDescent="0.35">
      <c r="A56" s="195" t="s">
        <v>231</v>
      </c>
      <c r="B56" s="195" t="s">
        <v>232</v>
      </c>
      <c r="C56" s="195" t="s">
        <v>286</v>
      </c>
      <c r="D56" s="195" t="s">
        <v>364</v>
      </c>
    </row>
    <row r="57" spans="1:4" ht="15" customHeight="1" x14ac:dyDescent="0.35">
      <c r="A57" s="195" t="s">
        <v>231</v>
      </c>
      <c r="B57" s="195" t="s">
        <v>232</v>
      </c>
      <c r="C57" s="195" t="s">
        <v>288</v>
      </c>
      <c r="D57" s="195" t="s">
        <v>365</v>
      </c>
    </row>
    <row r="58" spans="1:4" ht="15" customHeight="1" x14ac:dyDescent="0.35">
      <c r="A58" s="195" t="s">
        <v>231</v>
      </c>
      <c r="B58" s="195" t="s">
        <v>232</v>
      </c>
      <c r="C58" s="195" t="s">
        <v>288</v>
      </c>
      <c r="D58" s="195" t="s">
        <v>366</v>
      </c>
    </row>
    <row r="59" spans="1:4" ht="15" customHeight="1" x14ac:dyDescent="0.35">
      <c r="A59" s="195" t="s">
        <v>231</v>
      </c>
      <c r="B59" s="195" t="s">
        <v>232</v>
      </c>
      <c r="C59" s="195" t="s">
        <v>288</v>
      </c>
      <c r="D59" s="195" t="s">
        <v>367</v>
      </c>
    </row>
    <row r="60" spans="1:4" ht="15" customHeight="1" x14ac:dyDescent="0.35">
      <c r="A60" s="195" t="s">
        <v>231</v>
      </c>
      <c r="B60" s="195" t="s">
        <v>232</v>
      </c>
      <c r="C60" s="195" t="s">
        <v>288</v>
      </c>
      <c r="D60" s="195" t="s">
        <v>368</v>
      </c>
    </row>
    <row r="61" spans="1:4" ht="15" customHeight="1" x14ac:dyDescent="0.35">
      <c r="A61" s="195" t="s">
        <v>231</v>
      </c>
      <c r="B61" s="195" t="s">
        <v>232</v>
      </c>
      <c r="C61" s="195" t="s">
        <v>290</v>
      </c>
      <c r="D61" s="195" t="s">
        <v>369</v>
      </c>
    </row>
    <row r="62" spans="1:4" ht="15" customHeight="1" x14ac:dyDescent="0.35">
      <c r="A62" s="195" t="s">
        <v>231</v>
      </c>
      <c r="B62" s="195" t="s">
        <v>232</v>
      </c>
      <c r="C62" s="195" t="s">
        <v>290</v>
      </c>
      <c r="D62" s="195" t="s">
        <v>370</v>
      </c>
    </row>
    <row r="63" spans="1:4" ht="15" customHeight="1" x14ac:dyDescent="0.35">
      <c r="A63" s="195" t="s">
        <v>231</v>
      </c>
      <c r="B63" s="195" t="s">
        <v>232</v>
      </c>
      <c r="C63" s="195" t="s">
        <v>290</v>
      </c>
      <c r="D63" s="195" t="s">
        <v>368</v>
      </c>
    </row>
    <row r="64" spans="1:4" ht="15" customHeight="1" x14ac:dyDescent="0.35">
      <c r="A64" s="195" t="s">
        <v>231</v>
      </c>
      <c r="B64" s="195" t="s">
        <v>232</v>
      </c>
      <c r="C64" s="195" t="s">
        <v>292</v>
      </c>
      <c r="D64" s="195" t="s">
        <v>371</v>
      </c>
    </row>
    <row r="65" spans="1:4" ht="15" customHeight="1" x14ac:dyDescent="0.35">
      <c r="A65" s="195" t="s">
        <v>231</v>
      </c>
      <c r="B65" s="195" t="s">
        <v>232</v>
      </c>
      <c r="C65" s="195" t="s">
        <v>292</v>
      </c>
      <c r="D65" s="195" t="s">
        <v>372</v>
      </c>
    </row>
    <row r="66" spans="1:4" ht="15" customHeight="1" x14ac:dyDescent="0.35">
      <c r="A66" s="195" t="s">
        <v>231</v>
      </c>
      <c r="B66" s="195" t="s">
        <v>232</v>
      </c>
      <c r="C66" s="195" t="s">
        <v>292</v>
      </c>
      <c r="D66" s="195" t="s">
        <v>368</v>
      </c>
    </row>
    <row r="67" spans="1:4" ht="15" customHeight="1" x14ac:dyDescent="0.35">
      <c r="A67" s="195" t="s">
        <v>231</v>
      </c>
      <c r="B67" s="195" t="s">
        <v>232</v>
      </c>
      <c r="C67" s="195" t="s">
        <v>292</v>
      </c>
      <c r="D67" s="195" t="s">
        <v>373</v>
      </c>
    </row>
    <row r="68" spans="1:4" ht="15" customHeight="1" x14ac:dyDescent="0.35">
      <c r="A68" s="195" t="s">
        <v>234</v>
      </c>
      <c r="B68" s="195" t="s">
        <v>235</v>
      </c>
      <c r="C68" s="195" t="s">
        <v>294</v>
      </c>
      <c r="D68" s="195" t="s">
        <v>374</v>
      </c>
    </row>
    <row r="69" spans="1:4" ht="15" customHeight="1" x14ac:dyDescent="0.35">
      <c r="A69" s="195" t="s">
        <v>234</v>
      </c>
      <c r="B69" s="195" t="s">
        <v>235</v>
      </c>
      <c r="C69" s="195" t="s">
        <v>294</v>
      </c>
      <c r="D69" s="195" t="s">
        <v>375</v>
      </c>
    </row>
    <row r="70" spans="1:4" ht="15" customHeight="1" x14ac:dyDescent="0.35">
      <c r="A70" s="195" t="s">
        <v>234</v>
      </c>
      <c r="B70" s="195" t="s">
        <v>235</v>
      </c>
      <c r="C70" s="195" t="s">
        <v>294</v>
      </c>
      <c r="D70" s="195" t="s">
        <v>376</v>
      </c>
    </row>
    <row r="71" spans="1:4" ht="15" customHeight="1" x14ac:dyDescent="0.35">
      <c r="A71" s="195" t="s">
        <v>234</v>
      </c>
      <c r="B71" s="195" t="s">
        <v>235</v>
      </c>
      <c r="C71" s="195" t="s">
        <v>294</v>
      </c>
      <c r="D71" s="195" t="s">
        <v>377</v>
      </c>
    </row>
    <row r="72" spans="1:4" ht="15" customHeight="1" x14ac:dyDescent="0.35">
      <c r="A72" s="195" t="s">
        <v>234</v>
      </c>
      <c r="B72" s="195" t="s">
        <v>235</v>
      </c>
      <c r="C72" s="195" t="s">
        <v>296</v>
      </c>
      <c r="D72" s="195" t="s">
        <v>378</v>
      </c>
    </row>
    <row r="73" spans="1:4" ht="15" customHeight="1" x14ac:dyDescent="0.35">
      <c r="A73" s="195" t="s">
        <v>234</v>
      </c>
      <c r="B73" s="195" t="s">
        <v>235</v>
      </c>
      <c r="C73" s="195" t="s">
        <v>296</v>
      </c>
      <c r="D73" s="195" t="s">
        <v>379</v>
      </c>
    </row>
    <row r="74" spans="1:4" ht="15" customHeight="1" x14ac:dyDescent="0.35">
      <c r="A74" s="195" t="s">
        <v>234</v>
      </c>
      <c r="B74" s="195" t="s">
        <v>235</v>
      </c>
      <c r="C74" s="195" t="s">
        <v>296</v>
      </c>
      <c r="D74" s="195" t="s">
        <v>380</v>
      </c>
    </row>
    <row r="75" spans="1:4" ht="15" customHeight="1" x14ac:dyDescent="0.35">
      <c r="A75" s="195" t="s">
        <v>234</v>
      </c>
      <c r="B75" s="195" t="s">
        <v>235</v>
      </c>
      <c r="C75" s="195" t="s">
        <v>296</v>
      </c>
      <c r="D75" s="195" t="s">
        <v>381</v>
      </c>
    </row>
    <row r="76" spans="1:4" ht="15" customHeight="1" x14ac:dyDescent="0.35">
      <c r="A76" s="195" t="s">
        <v>237</v>
      </c>
      <c r="B76" s="195" t="s">
        <v>238</v>
      </c>
      <c r="C76" s="195" t="s">
        <v>298</v>
      </c>
      <c r="D76" s="195" t="s">
        <v>382</v>
      </c>
    </row>
    <row r="77" spans="1:4" ht="15" customHeight="1" x14ac:dyDescent="0.35">
      <c r="A77" s="195" t="s">
        <v>237</v>
      </c>
      <c r="B77" s="195" t="s">
        <v>238</v>
      </c>
      <c r="C77" s="195" t="s">
        <v>298</v>
      </c>
      <c r="D77" s="195" t="s">
        <v>383</v>
      </c>
    </row>
    <row r="78" spans="1:4" ht="15" customHeight="1" x14ac:dyDescent="0.35">
      <c r="A78" s="195" t="s">
        <v>237</v>
      </c>
      <c r="B78" s="195" t="s">
        <v>238</v>
      </c>
      <c r="C78" s="195" t="s">
        <v>298</v>
      </c>
      <c r="D78" s="195" t="s">
        <v>384</v>
      </c>
    </row>
    <row r="79" spans="1:4" ht="15" customHeight="1" x14ac:dyDescent="0.35">
      <c r="A79" s="195" t="s">
        <v>237</v>
      </c>
      <c r="B79" s="195" t="s">
        <v>238</v>
      </c>
      <c r="C79" s="195" t="s">
        <v>298</v>
      </c>
      <c r="D79" s="195" t="s">
        <v>385</v>
      </c>
    </row>
    <row r="80" spans="1:4" ht="15" customHeight="1" x14ac:dyDescent="0.35">
      <c r="A80" s="195" t="s">
        <v>237</v>
      </c>
      <c r="B80" s="195" t="s">
        <v>238</v>
      </c>
      <c r="C80" s="195" t="s">
        <v>300</v>
      </c>
      <c r="D80" s="195" t="s">
        <v>386</v>
      </c>
    </row>
    <row r="81" spans="1:4" ht="15" customHeight="1" x14ac:dyDescent="0.35">
      <c r="A81" s="195" t="s">
        <v>237</v>
      </c>
      <c r="B81" s="195" t="s">
        <v>238</v>
      </c>
      <c r="C81" s="195" t="s">
        <v>300</v>
      </c>
      <c r="D81" s="195" t="s">
        <v>387</v>
      </c>
    </row>
    <row r="82" spans="1:4" ht="15" customHeight="1" x14ac:dyDescent="0.35">
      <c r="A82" s="195" t="s">
        <v>237</v>
      </c>
      <c r="B82" s="195" t="s">
        <v>238</v>
      </c>
      <c r="C82" s="195" t="s">
        <v>300</v>
      </c>
      <c r="D82" s="195" t="s">
        <v>388</v>
      </c>
    </row>
    <row r="83" spans="1:4" ht="15" customHeight="1" x14ac:dyDescent="0.35">
      <c r="A83" s="195" t="s">
        <v>237</v>
      </c>
      <c r="B83" s="195" t="s">
        <v>238</v>
      </c>
      <c r="C83" s="195" t="s">
        <v>300</v>
      </c>
      <c r="D83" s="195" t="s">
        <v>389</v>
      </c>
    </row>
    <row r="84" spans="1:4" ht="15" customHeight="1" x14ac:dyDescent="0.35">
      <c r="A84" s="195" t="s">
        <v>237</v>
      </c>
      <c r="B84" s="195" t="s">
        <v>238</v>
      </c>
      <c r="C84" s="195" t="s">
        <v>302</v>
      </c>
      <c r="D84" s="195" t="s">
        <v>390</v>
      </c>
    </row>
    <row r="85" spans="1:4" ht="15" customHeight="1" x14ac:dyDescent="0.35">
      <c r="A85" s="195" t="s">
        <v>237</v>
      </c>
      <c r="B85" s="195" t="s">
        <v>238</v>
      </c>
      <c r="C85" s="195" t="s">
        <v>302</v>
      </c>
      <c r="D85" s="195" t="s">
        <v>391</v>
      </c>
    </row>
    <row r="86" spans="1:4" ht="15" customHeight="1" x14ac:dyDescent="0.35">
      <c r="A86" s="195" t="s">
        <v>237</v>
      </c>
      <c r="B86" s="195" t="s">
        <v>238</v>
      </c>
      <c r="C86" s="195" t="s">
        <v>302</v>
      </c>
      <c r="D86" s="195" t="s">
        <v>392</v>
      </c>
    </row>
    <row r="87" spans="1:4" ht="15" customHeight="1" x14ac:dyDescent="0.35">
      <c r="A87" s="195" t="s">
        <v>237</v>
      </c>
      <c r="B87" s="195" t="s">
        <v>238</v>
      </c>
      <c r="C87" s="195" t="s">
        <v>302</v>
      </c>
      <c r="D87" s="195" t="s">
        <v>393</v>
      </c>
    </row>
    <row r="88" spans="1:4" ht="15" customHeight="1" x14ac:dyDescent="0.35">
      <c r="A88" s="195" t="s">
        <v>240</v>
      </c>
      <c r="B88" s="195" t="s">
        <v>241</v>
      </c>
      <c r="C88" s="195" t="s">
        <v>304</v>
      </c>
      <c r="D88" s="195" t="s">
        <v>394</v>
      </c>
    </row>
    <row r="89" spans="1:4" ht="15" customHeight="1" x14ac:dyDescent="0.35">
      <c r="A89" s="195" t="s">
        <v>240</v>
      </c>
      <c r="B89" s="195" t="s">
        <v>241</v>
      </c>
      <c r="C89" s="195" t="s">
        <v>304</v>
      </c>
      <c r="D89" s="195" t="s">
        <v>395</v>
      </c>
    </row>
    <row r="90" spans="1:4" ht="15" customHeight="1" x14ac:dyDescent="0.35">
      <c r="A90" s="195" t="s">
        <v>240</v>
      </c>
      <c r="B90" s="195" t="s">
        <v>241</v>
      </c>
      <c r="C90" s="195" t="s">
        <v>304</v>
      </c>
      <c r="D90" s="195" t="s">
        <v>396</v>
      </c>
    </row>
    <row r="91" spans="1:4" ht="15" customHeight="1" x14ac:dyDescent="0.35">
      <c r="A91" s="195" t="s">
        <v>240</v>
      </c>
      <c r="B91" s="195" t="s">
        <v>241</v>
      </c>
      <c r="C91" s="195" t="s">
        <v>304</v>
      </c>
      <c r="D91" s="195" t="s">
        <v>397</v>
      </c>
    </row>
    <row r="92" spans="1:4" ht="15" customHeight="1" x14ac:dyDescent="0.35">
      <c r="A92" s="195" t="s">
        <v>240</v>
      </c>
      <c r="B92" s="195" t="s">
        <v>241</v>
      </c>
      <c r="C92" s="195" t="s">
        <v>306</v>
      </c>
      <c r="D92" s="195" t="s">
        <v>398</v>
      </c>
    </row>
    <row r="93" spans="1:4" ht="15" customHeight="1" x14ac:dyDescent="0.35">
      <c r="A93" s="195" t="s">
        <v>240</v>
      </c>
      <c r="B93" s="195" t="s">
        <v>241</v>
      </c>
      <c r="C93" s="195" t="s">
        <v>306</v>
      </c>
      <c r="D93" s="195" t="s">
        <v>399</v>
      </c>
    </row>
    <row r="94" spans="1:4" ht="15" customHeight="1" x14ac:dyDescent="0.35">
      <c r="A94" s="195" t="s">
        <v>240</v>
      </c>
      <c r="B94" s="195" t="s">
        <v>241</v>
      </c>
      <c r="C94" s="195" t="s">
        <v>306</v>
      </c>
      <c r="D94" s="195" t="s">
        <v>400</v>
      </c>
    </row>
    <row r="95" spans="1:4" ht="15" customHeight="1" x14ac:dyDescent="0.35">
      <c r="A95" s="195" t="s">
        <v>240</v>
      </c>
      <c r="B95" s="195" t="s">
        <v>241</v>
      </c>
      <c r="C95" s="195" t="s">
        <v>306</v>
      </c>
      <c r="D95" s="195" t="s">
        <v>401</v>
      </c>
    </row>
    <row r="96" spans="1:4" ht="15" customHeight="1" x14ac:dyDescent="0.35">
      <c r="A96" s="195" t="s">
        <v>240</v>
      </c>
      <c r="B96" s="195" t="s">
        <v>241</v>
      </c>
      <c r="C96" s="195" t="s">
        <v>308</v>
      </c>
      <c r="D96" s="195" t="s">
        <v>402</v>
      </c>
    </row>
    <row r="97" spans="1:4" ht="15" customHeight="1" x14ac:dyDescent="0.35">
      <c r="A97" s="195" t="s">
        <v>240</v>
      </c>
      <c r="B97" s="195" t="s">
        <v>241</v>
      </c>
      <c r="C97" s="195" t="s">
        <v>308</v>
      </c>
      <c r="D97" s="195" t="s">
        <v>403</v>
      </c>
    </row>
    <row r="98" spans="1:4" ht="15" customHeight="1" x14ac:dyDescent="0.35">
      <c r="A98" s="195" t="s">
        <v>240</v>
      </c>
      <c r="B98" s="195" t="s">
        <v>241</v>
      </c>
      <c r="C98" s="195" t="s">
        <v>308</v>
      </c>
      <c r="D98" s="195" t="s">
        <v>404</v>
      </c>
    </row>
    <row r="99" spans="1:4" ht="15" customHeight="1" x14ac:dyDescent="0.35">
      <c r="A99" s="195" t="s">
        <v>240</v>
      </c>
      <c r="B99" s="195" t="s">
        <v>241</v>
      </c>
      <c r="C99" s="195" t="s">
        <v>308</v>
      </c>
      <c r="D99" s="195" t="s">
        <v>405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1"/>
  <sheetViews>
    <sheetView workbookViewId="0"/>
  </sheetViews>
  <sheetFormatPr defaultRowHeight="12.5" x14ac:dyDescent="0.25"/>
  <sheetData>
    <row r="1" spans="1:7" ht="15" customHeight="1" x14ac:dyDescent="0.35">
      <c r="A1" s="195" t="s">
        <v>255</v>
      </c>
      <c r="B1" s="195" t="s">
        <v>256</v>
      </c>
      <c r="C1" s="195" t="s">
        <v>258</v>
      </c>
      <c r="D1" s="195" t="s">
        <v>406</v>
      </c>
      <c r="G1" s="195" t="s">
        <v>310</v>
      </c>
    </row>
    <row r="2" spans="1:7" ht="15" customHeight="1" x14ac:dyDescent="0.35">
      <c r="A2" s="195" t="s">
        <v>225</v>
      </c>
      <c r="B2" s="195" t="s">
        <v>226</v>
      </c>
      <c r="C2" s="195" t="s">
        <v>260</v>
      </c>
      <c r="D2" s="195" t="s">
        <v>407</v>
      </c>
      <c r="G2" s="195" t="str">
        <f>IFERROR(INDEX(Ref_Ej_Impacto!$D$2:$D$101,_xlfn.AGGREGATE(15,6,(ROW(Ref_Ej_Impacto!$D$2:$D$101)-ROW(Ref_Ej_Impacto!$D$2)+1)/((Ref_Ej_Impacto!$A$2:$A$101=Datos!$H$28)*(Ref_Ej_Impacto!$C$2:$C$101=Datos!$C$29)),ROWS($G$2:G2))),"")</f>
        <v/>
      </c>
    </row>
    <row r="3" spans="1:7" ht="15" customHeight="1" x14ac:dyDescent="0.35">
      <c r="A3" s="195" t="s">
        <v>225</v>
      </c>
      <c r="B3" s="195" t="s">
        <v>226</v>
      </c>
      <c r="C3" s="195" t="s">
        <v>260</v>
      </c>
      <c r="D3" s="195" t="s">
        <v>408</v>
      </c>
      <c r="G3" s="195" t="str">
        <f>IFERROR(INDEX(Ref_Ej_Impacto!$D$2:$D$101,_xlfn.AGGREGATE(15,6,(ROW(Ref_Ej_Impacto!$D$2:$D$101)-ROW(Ref_Ej_Impacto!$D$2)+1)/((Ref_Ej_Impacto!$A$2:$A$101=Datos!$H$28)*(Ref_Ej_Impacto!$C$2:$C$101=Datos!$C$29)),ROWS($G$2:G3))),"")</f>
        <v/>
      </c>
    </row>
    <row r="4" spans="1:7" ht="15" customHeight="1" x14ac:dyDescent="0.35">
      <c r="A4" s="195" t="s">
        <v>225</v>
      </c>
      <c r="B4" s="195" t="s">
        <v>226</v>
      </c>
      <c r="C4" s="195" t="s">
        <v>260</v>
      </c>
      <c r="D4" s="195" t="s">
        <v>409</v>
      </c>
      <c r="G4" s="195" t="str">
        <f>IFERROR(INDEX(Ref_Ej_Impacto!$D$2:$D$101,_xlfn.AGGREGATE(15,6,(ROW(Ref_Ej_Impacto!$D$2:$D$101)-ROW(Ref_Ej_Impacto!$D$2)+1)/((Ref_Ej_Impacto!$A$2:$A$101=Datos!$H$28)*(Ref_Ej_Impacto!$C$2:$C$101=Datos!$C$29)),ROWS($G$2:G4))),"")</f>
        <v/>
      </c>
    </row>
    <row r="5" spans="1:7" ht="15" customHeight="1" x14ac:dyDescent="0.35">
      <c r="A5" s="195" t="s">
        <v>225</v>
      </c>
      <c r="B5" s="195" t="s">
        <v>226</v>
      </c>
      <c r="C5" s="195" t="s">
        <v>260</v>
      </c>
      <c r="D5" s="195" t="s">
        <v>410</v>
      </c>
      <c r="G5" s="195" t="str">
        <f>IFERROR(INDEX(Ref_Ej_Impacto!$D$2:$D$101,_xlfn.AGGREGATE(15,6,(ROW(Ref_Ej_Impacto!$D$2:$D$101)-ROW(Ref_Ej_Impacto!$D$2)+1)/((Ref_Ej_Impacto!$A$2:$A$101=Datos!$H$28)*(Ref_Ej_Impacto!$C$2:$C$101=Datos!$C$29)),ROWS($G$2:G5))),"")</f>
        <v/>
      </c>
    </row>
    <row r="6" spans="1:7" ht="15" customHeight="1" x14ac:dyDescent="0.35">
      <c r="A6" s="195" t="s">
        <v>225</v>
      </c>
      <c r="B6" s="195" t="s">
        <v>226</v>
      </c>
      <c r="C6" s="195" t="s">
        <v>262</v>
      </c>
      <c r="D6" s="195" t="s">
        <v>411</v>
      </c>
      <c r="G6" s="195" t="str">
        <f>IFERROR(INDEX(Ref_Ej_Impacto!$D$2:$D$101,_xlfn.AGGREGATE(15,6,(ROW(Ref_Ej_Impacto!$D$2:$D$101)-ROW(Ref_Ej_Impacto!$D$2)+1)/((Ref_Ej_Impacto!$A$2:$A$101=Datos!$H$28)*(Ref_Ej_Impacto!$C$2:$C$101=Datos!$C$29)),ROWS($G$2:G6))),"")</f>
        <v/>
      </c>
    </row>
    <row r="7" spans="1:7" ht="15" customHeight="1" x14ac:dyDescent="0.35">
      <c r="A7" s="195" t="s">
        <v>225</v>
      </c>
      <c r="B7" s="195" t="s">
        <v>226</v>
      </c>
      <c r="C7" s="195" t="s">
        <v>262</v>
      </c>
      <c r="D7" s="195" t="s">
        <v>412</v>
      </c>
      <c r="G7" s="195" t="str">
        <f>IFERROR(INDEX(Ref_Ej_Impacto!$D$2:$D$101,_xlfn.AGGREGATE(15,6,(ROW(Ref_Ej_Impacto!$D$2:$D$101)-ROW(Ref_Ej_Impacto!$D$2)+1)/((Ref_Ej_Impacto!$A$2:$A$101=Datos!$H$28)*(Ref_Ej_Impacto!$C$2:$C$101=Datos!$C$29)),ROWS($G$2:G7))),"")</f>
        <v/>
      </c>
    </row>
    <row r="8" spans="1:7" ht="15" customHeight="1" x14ac:dyDescent="0.35">
      <c r="A8" s="195" t="s">
        <v>225</v>
      </c>
      <c r="B8" s="195" t="s">
        <v>226</v>
      </c>
      <c r="C8" s="195" t="s">
        <v>262</v>
      </c>
      <c r="D8" s="195" t="s">
        <v>413</v>
      </c>
      <c r="G8" s="195" t="str">
        <f>IFERROR(INDEX(Ref_Ej_Impacto!$D$2:$D$101,_xlfn.AGGREGATE(15,6,(ROW(Ref_Ej_Impacto!$D$2:$D$101)-ROW(Ref_Ej_Impacto!$D$2)+1)/((Ref_Ej_Impacto!$A$2:$A$101=Datos!$H$28)*(Ref_Ej_Impacto!$C$2:$C$101=Datos!$C$29)),ROWS($G$2:G8))),"")</f>
        <v/>
      </c>
    </row>
    <row r="9" spans="1:7" ht="15" customHeight="1" x14ac:dyDescent="0.35">
      <c r="A9" s="195" t="s">
        <v>225</v>
      </c>
      <c r="B9" s="195" t="s">
        <v>226</v>
      </c>
      <c r="C9" s="195" t="s">
        <v>262</v>
      </c>
      <c r="D9" s="195" t="s">
        <v>414</v>
      </c>
      <c r="G9" s="195" t="str">
        <f>IFERROR(INDEX(Ref_Ej_Impacto!$D$2:$D$101,_xlfn.AGGREGATE(15,6,(ROW(Ref_Ej_Impacto!$D$2:$D$101)-ROW(Ref_Ej_Impacto!$D$2)+1)/((Ref_Ej_Impacto!$A$2:$A$101=Datos!$H$28)*(Ref_Ej_Impacto!$C$2:$C$101=Datos!$C$29)),ROWS($G$2:G9))),"")</f>
        <v/>
      </c>
    </row>
    <row r="10" spans="1:7" ht="15" customHeight="1" x14ac:dyDescent="0.35">
      <c r="A10" s="195" t="s">
        <v>225</v>
      </c>
      <c r="B10" s="195" t="s">
        <v>226</v>
      </c>
      <c r="C10" s="195" t="s">
        <v>264</v>
      </c>
      <c r="D10" s="195" t="s">
        <v>407</v>
      </c>
      <c r="G10" s="195" t="str">
        <f>IFERROR(INDEX(Ref_Ej_Impacto!$D$2:$D$101,_xlfn.AGGREGATE(15,6,(ROW(Ref_Ej_Impacto!$D$2:$D$101)-ROW(Ref_Ej_Impacto!$D$2)+1)/((Ref_Ej_Impacto!$A$2:$A$101=Datos!$H$28)*(Ref_Ej_Impacto!$C$2:$C$101=Datos!$C$29)),ROWS($G$2:G10))),"")</f>
        <v/>
      </c>
    </row>
    <row r="11" spans="1:7" ht="15" customHeight="1" x14ac:dyDescent="0.35">
      <c r="A11" s="195" t="s">
        <v>225</v>
      </c>
      <c r="B11" s="195" t="s">
        <v>226</v>
      </c>
      <c r="C11" s="195" t="s">
        <v>264</v>
      </c>
      <c r="D11" s="195" t="s">
        <v>415</v>
      </c>
      <c r="G11" s="195" t="str">
        <f>IFERROR(INDEX(Ref_Ej_Impacto!$D$2:$D$101,_xlfn.AGGREGATE(15,6,(ROW(Ref_Ej_Impacto!$D$2:$D$101)-ROW(Ref_Ej_Impacto!$D$2)+1)/((Ref_Ej_Impacto!$A$2:$A$101=Datos!$H$28)*(Ref_Ej_Impacto!$C$2:$C$101=Datos!$C$29)),ROWS($G$2:G11))),"")</f>
        <v/>
      </c>
    </row>
    <row r="12" spans="1:7" ht="15" customHeight="1" x14ac:dyDescent="0.35">
      <c r="A12" s="195" t="s">
        <v>225</v>
      </c>
      <c r="B12" s="195" t="s">
        <v>226</v>
      </c>
      <c r="C12" s="195" t="s">
        <v>264</v>
      </c>
      <c r="D12" s="195" t="s">
        <v>416</v>
      </c>
    </row>
    <row r="13" spans="1:7" ht="15" customHeight="1" x14ac:dyDescent="0.35">
      <c r="A13" s="195" t="s">
        <v>225</v>
      </c>
      <c r="B13" s="195" t="s">
        <v>226</v>
      </c>
      <c r="C13" s="195" t="s">
        <v>264</v>
      </c>
      <c r="D13" s="195" t="s">
        <v>417</v>
      </c>
    </row>
    <row r="14" spans="1:7" ht="15" customHeight="1" x14ac:dyDescent="0.35">
      <c r="A14" s="195" t="s">
        <v>225</v>
      </c>
      <c r="B14" s="195" t="s">
        <v>226</v>
      </c>
      <c r="C14" s="195" t="s">
        <v>266</v>
      </c>
      <c r="D14" s="195" t="s">
        <v>418</v>
      </c>
    </row>
    <row r="15" spans="1:7" ht="15" customHeight="1" x14ac:dyDescent="0.35">
      <c r="A15" s="195" t="s">
        <v>225</v>
      </c>
      <c r="B15" s="195" t="s">
        <v>226</v>
      </c>
      <c r="C15" s="195" t="s">
        <v>266</v>
      </c>
      <c r="D15" s="195" t="s">
        <v>415</v>
      </c>
    </row>
    <row r="16" spans="1:7" ht="15" customHeight="1" x14ac:dyDescent="0.35">
      <c r="A16" s="195" t="s">
        <v>225</v>
      </c>
      <c r="B16" s="195" t="s">
        <v>226</v>
      </c>
      <c r="C16" s="195" t="s">
        <v>266</v>
      </c>
      <c r="D16" s="195" t="s">
        <v>419</v>
      </c>
    </row>
    <row r="17" spans="1:4" ht="15" customHeight="1" x14ac:dyDescent="0.35">
      <c r="A17" s="195" t="s">
        <v>225</v>
      </c>
      <c r="B17" s="195" t="s">
        <v>226</v>
      </c>
      <c r="C17" s="195" t="s">
        <v>266</v>
      </c>
      <c r="D17" s="195" t="s">
        <v>420</v>
      </c>
    </row>
    <row r="18" spans="1:4" ht="15" customHeight="1" x14ac:dyDescent="0.35">
      <c r="A18" s="195" t="s">
        <v>225</v>
      </c>
      <c r="B18" s="195" t="s">
        <v>226</v>
      </c>
      <c r="C18" s="195" t="s">
        <v>268</v>
      </c>
      <c r="D18" s="195" t="s">
        <v>421</v>
      </c>
    </row>
    <row r="19" spans="1:4" ht="15" customHeight="1" x14ac:dyDescent="0.35">
      <c r="A19" s="195" t="s">
        <v>225</v>
      </c>
      <c r="B19" s="195" t="s">
        <v>226</v>
      </c>
      <c r="C19" s="195" t="s">
        <v>268</v>
      </c>
      <c r="D19" s="195" t="s">
        <v>422</v>
      </c>
    </row>
    <row r="20" spans="1:4" ht="15" customHeight="1" x14ac:dyDescent="0.35">
      <c r="A20" s="195" t="s">
        <v>225</v>
      </c>
      <c r="B20" s="195" t="s">
        <v>226</v>
      </c>
      <c r="C20" s="195" t="s">
        <v>268</v>
      </c>
      <c r="D20" s="195" t="s">
        <v>423</v>
      </c>
    </row>
    <row r="21" spans="1:4" ht="15" customHeight="1" x14ac:dyDescent="0.35">
      <c r="A21" s="195" t="s">
        <v>225</v>
      </c>
      <c r="B21" s="195" t="s">
        <v>226</v>
      </c>
      <c r="C21" s="195" t="s">
        <v>268</v>
      </c>
      <c r="D21" s="195" t="s">
        <v>424</v>
      </c>
    </row>
    <row r="22" spans="1:4" ht="15" customHeight="1" x14ac:dyDescent="0.35">
      <c r="A22" s="195" t="s">
        <v>225</v>
      </c>
      <c r="B22" s="195" t="s">
        <v>226</v>
      </c>
      <c r="C22" s="195" t="s">
        <v>270</v>
      </c>
      <c r="D22" s="195" t="s">
        <v>425</v>
      </c>
    </row>
    <row r="23" spans="1:4" ht="15" customHeight="1" x14ac:dyDescent="0.35">
      <c r="A23" s="195" t="s">
        <v>225</v>
      </c>
      <c r="B23" s="195" t="s">
        <v>226</v>
      </c>
      <c r="C23" s="195" t="s">
        <v>270</v>
      </c>
      <c r="D23" s="195" t="s">
        <v>426</v>
      </c>
    </row>
    <row r="24" spans="1:4" ht="15" customHeight="1" x14ac:dyDescent="0.35">
      <c r="A24" s="195" t="s">
        <v>225</v>
      </c>
      <c r="B24" s="195" t="s">
        <v>226</v>
      </c>
      <c r="C24" s="195" t="s">
        <v>270</v>
      </c>
      <c r="D24" s="195" t="s">
        <v>427</v>
      </c>
    </row>
    <row r="25" spans="1:4" ht="15" customHeight="1" x14ac:dyDescent="0.35">
      <c r="A25" s="195" t="s">
        <v>225</v>
      </c>
      <c r="B25" s="195" t="s">
        <v>226</v>
      </c>
      <c r="C25" s="195" t="s">
        <v>270</v>
      </c>
      <c r="D25" s="195" t="s">
        <v>428</v>
      </c>
    </row>
    <row r="26" spans="1:4" ht="15" customHeight="1" x14ac:dyDescent="0.35">
      <c r="A26" s="195" t="s">
        <v>225</v>
      </c>
      <c r="B26" s="195" t="s">
        <v>226</v>
      </c>
      <c r="C26" s="195" t="s">
        <v>272</v>
      </c>
      <c r="D26" s="195" t="s">
        <v>429</v>
      </c>
    </row>
    <row r="27" spans="1:4" ht="15" customHeight="1" x14ac:dyDescent="0.35">
      <c r="A27" s="195" t="s">
        <v>225</v>
      </c>
      <c r="B27" s="195" t="s">
        <v>226</v>
      </c>
      <c r="C27" s="195" t="s">
        <v>272</v>
      </c>
      <c r="D27" s="195" t="s">
        <v>430</v>
      </c>
    </row>
    <row r="28" spans="1:4" ht="15" customHeight="1" x14ac:dyDescent="0.35">
      <c r="A28" s="195" t="s">
        <v>225</v>
      </c>
      <c r="B28" s="195" t="s">
        <v>226</v>
      </c>
      <c r="C28" s="195" t="s">
        <v>272</v>
      </c>
      <c r="D28" s="195" t="s">
        <v>431</v>
      </c>
    </row>
    <row r="29" spans="1:4" ht="15" customHeight="1" x14ac:dyDescent="0.35">
      <c r="A29" s="195" t="s">
        <v>225</v>
      </c>
      <c r="B29" s="195" t="s">
        <v>226</v>
      </c>
      <c r="C29" s="195" t="s">
        <v>272</v>
      </c>
      <c r="D29" s="195" t="s">
        <v>432</v>
      </c>
    </row>
    <row r="30" spans="1:4" ht="15" customHeight="1" x14ac:dyDescent="0.35">
      <c r="A30" s="195" t="s">
        <v>228</v>
      </c>
      <c r="B30" s="195" t="s">
        <v>229</v>
      </c>
      <c r="C30" s="195" t="s">
        <v>274</v>
      </c>
      <c r="D30" s="195" t="s">
        <v>433</v>
      </c>
    </row>
    <row r="31" spans="1:4" ht="15" customHeight="1" x14ac:dyDescent="0.35">
      <c r="A31" s="195" t="s">
        <v>228</v>
      </c>
      <c r="B31" s="195" t="s">
        <v>229</v>
      </c>
      <c r="C31" s="195" t="s">
        <v>274</v>
      </c>
      <c r="D31" s="195" t="s">
        <v>434</v>
      </c>
    </row>
    <row r="32" spans="1:4" ht="15" customHeight="1" x14ac:dyDescent="0.35">
      <c r="A32" s="195" t="s">
        <v>228</v>
      </c>
      <c r="B32" s="195" t="s">
        <v>229</v>
      </c>
      <c r="C32" s="195" t="s">
        <v>274</v>
      </c>
      <c r="D32" s="195" t="s">
        <v>435</v>
      </c>
    </row>
    <row r="33" spans="1:4" ht="15" customHeight="1" x14ac:dyDescent="0.35">
      <c r="A33" s="195" t="s">
        <v>228</v>
      </c>
      <c r="B33" s="195" t="s">
        <v>229</v>
      </c>
      <c r="C33" s="195" t="s">
        <v>274</v>
      </c>
      <c r="D33" s="195" t="s">
        <v>436</v>
      </c>
    </row>
    <row r="34" spans="1:4" ht="15" customHeight="1" x14ac:dyDescent="0.35">
      <c r="A34" s="195" t="s">
        <v>228</v>
      </c>
      <c r="B34" s="195" t="s">
        <v>229</v>
      </c>
      <c r="C34" s="195" t="s">
        <v>276</v>
      </c>
      <c r="D34" s="195" t="s">
        <v>418</v>
      </c>
    </row>
    <row r="35" spans="1:4" ht="15" customHeight="1" x14ac:dyDescent="0.35">
      <c r="A35" s="195" t="s">
        <v>228</v>
      </c>
      <c r="B35" s="195" t="s">
        <v>229</v>
      </c>
      <c r="C35" s="195" t="s">
        <v>276</v>
      </c>
      <c r="D35" s="195" t="s">
        <v>434</v>
      </c>
    </row>
    <row r="36" spans="1:4" ht="15" customHeight="1" x14ac:dyDescent="0.35">
      <c r="A36" s="195" t="s">
        <v>228</v>
      </c>
      <c r="B36" s="195" t="s">
        <v>229</v>
      </c>
      <c r="C36" s="195" t="s">
        <v>276</v>
      </c>
      <c r="D36" s="195" t="s">
        <v>437</v>
      </c>
    </row>
    <row r="37" spans="1:4" ht="15" customHeight="1" x14ac:dyDescent="0.35">
      <c r="A37" s="195" t="s">
        <v>228</v>
      </c>
      <c r="B37" s="195" t="s">
        <v>229</v>
      </c>
      <c r="C37" s="195" t="s">
        <v>276</v>
      </c>
      <c r="D37" s="195" t="s">
        <v>438</v>
      </c>
    </row>
    <row r="38" spans="1:4" ht="15" customHeight="1" x14ac:dyDescent="0.35">
      <c r="A38" s="195" t="s">
        <v>228</v>
      </c>
      <c r="B38" s="195" t="s">
        <v>229</v>
      </c>
      <c r="C38" s="195" t="s">
        <v>278</v>
      </c>
      <c r="D38" s="195" t="s">
        <v>439</v>
      </c>
    </row>
    <row r="39" spans="1:4" ht="15" customHeight="1" x14ac:dyDescent="0.35">
      <c r="A39" s="195" t="s">
        <v>228</v>
      </c>
      <c r="B39" s="195" t="s">
        <v>229</v>
      </c>
      <c r="C39" s="195" t="s">
        <v>278</v>
      </c>
      <c r="D39" s="195" t="s">
        <v>440</v>
      </c>
    </row>
    <row r="40" spans="1:4" ht="15" customHeight="1" x14ac:dyDescent="0.35">
      <c r="A40" s="195" t="s">
        <v>228</v>
      </c>
      <c r="B40" s="195" t="s">
        <v>229</v>
      </c>
      <c r="C40" s="195" t="s">
        <v>278</v>
      </c>
      <c r="D40" s="195" t="s">
        <v>441</v>
      </c>
    </row>
    <row r="41" spans="1:4" ht="15" customHeight="1" x14ac:dyDescent="0.35">
      <c r="A41" s="195" t="s">
        <v>228</v>
      </c>
      <c r="B41" s="195" t="s">
        <v>229</v>
      </c>
      <c r="C41" s="195" t="s">
        <v>278</v>
      </c>
      <c r="D41" s="195" t="s">
        <v>442</v>
      </c>
    </row>
    <row r="42" spans="1:4" ht="15" customHeight="1" x14ac:dyDescent="0.35">
      <c r="A42" s="195" t="s">
        <v>228</v>
      </c>
      <c r="B42" s="195" t="s">
        <v>229</v>
      </c>
      <c r="C42" s="195" t="s">
        <v>280</v>
      </c>
      <c r="D42" s="195" t="s">
        <v>443</v>
      </c>
    </row>
    <row r="43" spans="1:4" ht="15" customHeight="1" x14ac:dyDescent="0.35">
      <c r="A43" s="195" t="s">
        <v>228</v>
      </c>
      <c r="B43" s="195" t="s">
        <v>229</v>
      </c>
      <c r="C43" s="195" t="s">
        <v>280</v>
      </c>
      <c r="D43" s="195" t="s">
        <v>444</v>
      </c>
    </row>
    <row r="44" spans="1:4" ht="15" customHeight="1" x14ac:dyDescent="0.35">
      <c r="A44" s="195" t="s">
        <v>228</v>
      </c>
      <c r="B44" s="195" t="s">
        <v>229</v>
      </c>
      <c r="C44" s="195" t="s">
        <v>280</v>
      </c>
      <c r="D44" s="195" t="s">
        <v>445</v>
      </c>
    </row>
    <row r="45" spans="1:4" ht="15" customHeight="1" x14ac:dyDescent="0.35">
      <c r="A45" s="195" t="s">
        <v>228</v>
      </c>
      <c r="B45" s="195" t="s">
        <v>229</v>
      </c>
      <c r="C45" s="195" t="s">
        <v>280</v>
      </c>
      <c r="D45" s="195" t="s">
        <v>446</v>
      </c>
    </row>
    <row r="46" spans="1:4" ht="15" customHeight="1" x14ac:dyDescent="0.35">
      <c r="A46" s="195" t="s">
        <v>228</v>
      </c>
      <c r="B46" s="195" t="s">
        <v>229</v>
      </c>
      <c r="C46" s="195" t="s">
        <v>282</v>
      </c>
      <c r="D46" s="195" t="s">
        <v>447</v>
      </c>
    </row>
    <row r="47" spans="1:4" ht="15" customHeight="1" x14ac:dyDescent="0.35">
      <c r="A47" s="195" t="s">
        <v>228</v>
      </c>
      <c r="B47" s="195" t="s">
        <v>229</v>
      </c>
      <c r="C47" s="195" t="s">
        <v>282</v>
      </c>
      <c r="D47" s="195" t="s">
        <v>448</v>
      </c>
    </row>
    <row r="48" spans="1:4" ht="15" customHeight="1" x14ac:dyDescent="0.35">
      <c r="A48" s="195" t="s">
        <v>228</v>
      </c>
      <c r="B48" s="195" t="s">
        <v>229</v>
      </c>
      <c r="C48" s="195" t="s">
        <v>282</v>
      </c>
      <c r="D48" s="195" t="s">
        <v>449</v>
      </c>
    </row>
    <row r="49" spans="1:4" ht="15" customHeight="1" x14ac:dyDescent="0.35">
      <c r="A49" s="195" t="s">
        <v>228</v>
      </c>
      <c r="B49" s="195" t="s">
        <v>229</v>
      </c>
      <c r="C49" s="195" t="s">
        <v>282</v>
      </c>
      <c r="D49" s="195" t="s">
        <v>419</v>
      </c>
    </row>
    <row r="50" spans="1:4" ht="15" customHeight="1" x14ac:dyDescent="0.35">
      <c r="A50" s="195" t="s">
        <v>231</v>
      </c>
      <c r="B50" s="195" t="s">
        <v>232</v>
      </c>
      <c r="C50" s="195" t="s">
        <v>284</v>
      </c>
      <c r="D50" s="195" t="s">
        <v>450</v>
      </c>
    </row>
    <row r="51" spans="1:4" ht="15" customHeight="1" x14ac:dyDescent="0.35">
      <c r="A51" s="195" t="s">
        <v>231</v>
      </c>
      <c r="B51" s="195" t="s">
        <v>232</v>
      </c>
      <c r="C51" s="195" t="s">
        <v>284</v>
      </c>
      <c r="D51" s="195" t="s">
        <v>451</v>
      </c>
    </row>
    <row r="52" spans="1:4" ht="15" customHeight="1" x14ac:dyDescent="0.35">
      <c r="A52" s="195" t="s">
        <v>231</v>
      </c>
      <c r="B52" s="195" t="s">
        <v>232</v>
      </c>
      <c r="C52" s="195" t="s">
        <v>284</v>
      </c>
      <c r="D52" s="195" t="s">
        <v>452</v>
      </c>
    </row>
    <row r="53" spans="1:4" ht="15" customHeight="1" x14ac:dyDescent="0.35">
      <c r="A53" s="195" t="s">
        <v>231</v>
      </c>
      <c r="B53" s="195" t="s">
        <v>232</v>
      </c>
      <c r="C53" s="195" t="s">
        <v>284</v>
      </c>
      <c r="D53" s="195" t="s">
        <v>453</v>
      </c>
    </row>
    <row r="54" spans="1:4" ht="15" customHeight="1" x14ac:dyDescent="0.35">
      <c r="A54" s="195" t="s">
        <v>231</v>
      </c>
      <c r="B54" s="195" t="s">
        <v>232</v>
      </c>
      <c r="C54" s="195" t="s">
        <v>286</v>
      </c>
      <c r="D54" s="195" t="s">
        <v>454</v>
      </c>
    </row>
    <row r="55" spans="1:4" ht="15" customHeight="1" x14ac:dyDescent="0.35">
      <c r="A55" s="195" t="s">
        <v>231</v>
      </c>
      <c r="B55" s="195" t="s">
        <v>232</v>
      </c>
      <c r="C55" s="195" t="s">
        <v>286</v>
      </c>
      <c r="D55" s="195" t="s">
        <v>455</v>
      </c>
    </row>
    <row r="56" spans="1:4" ht="15" customHeight="1" x14ac:dyDescent="0.35">
      <c r="A56" s="195" t="s">
        <v>231</v>
      </c>
      <c r="B56" s="195" t="s">
        <v>232</v>
      </c>
      <c r="C56" s="195" t="s">
        <v>286</v>
      </c>
      <c r="D56" s="195" t="s">
        <v>456</v>
      </c>
    </row>
    <row r="57" spans="1:4" ht="15" customHeight="1" x14ac:dyDescent="0.35">
      <c r="A57" s="195" t="s">
        <v>231</v>
      </c>
      <c r="B57" s="195" t="s">
        <v>232</v>
      </c>
      <c r="C57" s="195" t="s">
        <v>286</v>
      </c>
      <c r="D57" s="195" t="s">
        <v>418</v>
      </c>
    </row>
    <row r="58" spans="1:4" ht="15" customHeight="1" x14ac:dyDescent="0.35">
      <c r="A58" s="195" t="s">
        <v>231</v>
      </c>
      <c r="B58" s="195" t="s">
        <v>232</v>
      </c>
      <c r="C58" s="195" t="s">
        <v>288</v>
      </c>
      <c r="D58" s="195" t="s">
        <v>457</v>
      </c>
    </row>
    <row r="59" spans="1:4" ht="15" customHeight="1" x14ac:dyDescent="0.35">
      <c r="A59" s="195" t="s">
        <v>231</v>
      </c>
      <c r="B59" s="195" t="s">
        <v>232</v>
      </c>
      <c r="C59" s="195" t="s">
        <v>288</v>
      </c>
      <c r="D59" s="195" t="s">
        <v>418</v>
      </c>
    </row>
    <row r="60" spans="1:4" ht="15" customHeight="1" x14ac:dyDescent="0.35">
      <c r="A60" s="195" t="s">
        <v>231</v>
      </c>
      <c r="B60" s="195" t="s">
        <v>232</v>
      </c>
      <c r="C60" s="195" t="s">
        <v>288</v>
      </c>
      <c r="D60" s="195" t="s">
        <v>458</v>
      </c>
    </row>
    <row r="61" spans="1:4" ht="15" customHeight="1" x14ac:dyDescent="0.35">
      <c r="A61" s="195" t="s">
        <v>231</v>
      </c>
      <c r="B61" s="195" t="s">
        <v>232</v>
      </c>
      <c r="C61" s="195" t="s">
        <v>288</v>
      </c>
      <c r="D61" s="195" t="s">
        <v>459</v>
      </c>
    </row>
    <row r="62" spans="1:4" ht="15" customHeight="1" x14ac:dyDescent="0.35">
      <c r="A62" s="195" t="s">
        <v>231</v>
      </c>
      <c r="B62" s="195" t="s">
        <v>232</v>
      </c>
      <c r="C62" s="195" t="s">
        <v>290</v>
      </c>
      <c r="D62" s="195" t="s">
        <v>460</v>
      </c>
    </row>
    <row r="63" spans="1:4" ht="15" customHeight="1" x14ac:dyDescent="0.35">
      <c r="A63" s="195" t="s">
        <v>231</v>
      </c>
      <c r="B63" s="195" t="s">
        <v>232</v>
      </c>
      <c r="C63" s="195" t="s">
        <v>290</v>
      </c>
      <c r="D63" s="195" t="s">
        <v>461</v>
      </c>
    </row>
    <row r="64" spans="1:4" ht="15" customHeight="1" x14ac:dyDescent="0.35">
      <c r="A64" s="195" t="s">
        <v>231</v>
      </c>
      <c r="B64" s="195" t="s">
        <v>232</v>
      </c>
      <c r="C64" s="195" t="s">
        <v>290</v>
      </c>
      <c r="D64" s="195" t="s">
        <v>462</v>
      </c>
    </row>
    <row r="65" spans="1:4" ht="15" customHeight="1" x14ac:dyDescent="0.35">
      <c r="A65" s="195" t="s">
        <v>231</v>
      </c>
      <c r="B65" s="195" t="s">
        <v>232</v>
      </c>
      <c r="C65" s="195" t="s">
        <v>290</v>
      </c>
      <c r="D65" s="195" t="s">
        <v>463</v>
      </c>
    </row>
    <row r="66" spans="1:4" ht="15" customHeight="1" x14ac:dyDescent="0.35">
      <c r="A66" s="195" t="s">
        <v>231</v>
      </c>
      <c r="B66" s="195" t="s">
        <v>232</v>
      </c>
      <c r="C66" s="195" t="s">
        <v>292</v>
      </c>
      <c r="D66" s="195" t="s">
        <v>464</v>
      </c>
    </row>
    <row r="67" spans="1:4" ht="15" customHeight="1" x14ac:dyDescent="0.35">
      <c r="A67" s="195" t="s">
        <v>231</v>
      </c>
      <c r="B67" s="195" t="s">
        <v>232</v>
      </c>
      <c r="C67" s="195" t="s">
        <v>292</v>
      </c>
      <c r="D67" s="195" t="s">
        <v>465</v>
      </c>
    </row>
    <row r="68" spans="1:4" ht="15" customHeight="1" x14ac:dyDescent="0.35">
      <c r="A68" s="195" t="s">
        <v>231</v>
      </c>
      <c r="B68" s="195" t="s">
        <v>232</v>
      </c>
      <c r="C68" s="195" t="s">
        <v>292</v>
      </c>
      <c r="D68" s="195" t="s">
        <v>466</v>
      </c>
    </row>
    <row r="69" spans="1:4" ht="15" customHeight="1" x14ac:dyDescent="0.35">
      <c r="A69" s="195" t="s">
        <v>231</v>
      </c>
      <c r="B69" s="195" t="s">
        <v>232</v>
      </c>
      <c r="C69" s="195" t="s">
        <v>292</v>
      </c>
      <c r="D69" s="195" t="s">
        <v>459</v>
      </c>
    </row>
    <row r="70" spans="1:4" ht="15" customHeight="1" x14ac:dyDescent="0.35">
      <c r="A70" s="195" t="s">
        <v>234</v>
      </c>
      <c r="B70" s="195" t="s">
        <v>235</v>
      </c>
      <c r="C70" s="195" t="s">
        <v>294</v>
      </c>
      <c r="D70" s="195" t="s">
        <v>467</v>
      </c>
    </row>
    <row r="71" spans="1:4" ht="15" customHeight="1" x14ac:dyDescent="0.35">
      <c r="A71" s="195" t="s">
        <v>234</v>
      </c>
      <c r="B71" s="195" t="s">
        <v>235</v>
      </c>
      <c r="C71" s="195" t="s">
        <v>294</v>
      </c>
      <c r="D71" s="195" t="s">
        <v>468</v>
      </c>
    </row>
    <row r="72" spans="1:4" ht="15" customHeight="1" x14ac:dyDescent="0.35">
      <c r="A72" s="195" t="s">
        <v>234</v>
      </c>
      <c r="B72" s="195" t="s">
        <v>235</v>
      </c>
      <c r="C72" s="195" t="s">
        <v>294</v>
      </c>
      <c r="D72" s="195" t="s">
        <v>469</v>
      </c>
    </row>
    <row r="73" spans="1:4" ht="15" customHeight="1" x14ac:dyDescent="0.35">
      <c r="A73" s="195" t="s">
        <v>234</v>
      </c>
      <c r="B73" s="195" t="s">
        <v>235</v>
      </c>
      <c r="C73" s="195" t="s">
        <v>294</v>
      </c>
      <c r="D73" s="195" t="s">
        <v>470</v>
      </c>
    </row>
    <row r="74" spans="1:4" ht="15" customHeight="1" x14ac:dyDescent="0.35">
      <c r="A74" s="195" t="s">
        <v>234</v>
      </c>
      <c r="B74" s="195" t="s">
        <v>235</v>
      </c>
      <c r="C74" s="195" t="s">
        <v>296</v>
      </c>
      <c r="D74" s="195" t="s">
        <v>456</v>
      </c>
    </row>
    <row r="75" spans="1:4" ht="15" customHeight="1" x14ac:dyDescent="0.35">
      <c r="A75" s="195" t="s">
        <v>234</v>
      </c>
      <c r="B75" s="195" t="s">
        <v>235</v>
      </c>
      <c r="C75" s="195" t="s">
        <v>296</v>
      </c>
      <c r="D75" s="195" t="s">
        <v>471</v>
      </c>
    </row>
    <row r="76" spans="1:4" ht="15" customHeight="1" x14ac:dyDescent="0.35">
      <c r="A76" s="195" t="s">
        <v>234</v>
      </c>
      <c r="B76" s="195" t="s">
        <v>235</v>
      </c>
      <c r="C76" s="195" t="s">
        <v>296</v>
      </c>
      <c r="D76" s="195" t="s">
        <v>472</v>
      </c>
    </row>
    <row r="77" spans="1:4" ht="15" customHeight="1" x14ac:dyDescent="0.35">
      <c r="A77" s="195" t="s">
        <v>234</v>
      </c>
      <c r="B77" s="195" t="s">
        <v>235</v>
      </c>
      <c r="C77" s="195" t="s">
        <v>296</v>
      </c>
      <c r="D77" s="195" t="s">
        <v>473</v>
      </c>
    </row>
    <row r="78" spans="1:4" ht="15" customHeight="1" x14ac:dyDescent="0.35">
      <c r="A78" s="195" t="s">
        <v>237</v>
      </c>
      <c r="B78" s="195" t="s">
        <v>238</v>
      </c>
      <c r="C78" s="195" t="s">
        <v>298</v>
      </c>
      <c r="D78" s="195" t="s">
        <v>474</v>
      </c>
    </row>
    <row r="79" spans="1:4" ht="15" customHeight="1" x14ac:dyDescent="0.35">
      <c r="A79" s="195" t="s">
        <v>237</v>
      </c>
      <c r="B79" s="195" t="s">
        <v>238</v>
      </c>
      <c r="C79" s="195" t="s">
        <v>298</v>
      </c>
      <c r="D79" s="195" t="s">
        <v>475</v>
      </c>
    </row>
    <row r="80" spans="1:4" ht="15" customHeight="1" x14ac:dyDescent="0.35">
      <c r="A80" s="195" t="s">
        <v>237</v>
      </c>
      <c r="B80" s="195" t="s">
        <v>238</v>
      </c>
      <c r="C80" s="195" t="s">
        <v>298</v>
      </c>
      <c r="D80" s="195" t="s">
        <v>476</v>
      </c>
    </row>
    <row r="81" spans="1:4" ht="15" customHeight="1" x14ac:dyDescent="0.35">
      <c r="A81" s="195" t="s">
        <v>237</v>
      </c>
      <c r="B81" s="195" t="s">
        <v>238</v>
      </c>
      <c r="C81" s="195" t="s">
        <v>298</v>
      </c>
      <c r="D81" s="195" t="s">
        <v>477</v>
      </c>
    </row>
    <row r="82" spans="1:4" ht="15" customHeight="1" x14ac:dyDescent="0.35">
      <c r="A82" s="195" t="s">
        <v>237</v>
      </c>
      <c r="B82" s="195" t="s">
        <v>238</v>
      </c>
      <c r="C82" s="195" t="s">
        <v>300</v>
      </c>
      <c r="D82" s="195" t="s">
        <v>478</v>
      </c>
    </row>
    <row r="83" spans="1:4" ht="15" customHeight="1" x14ac:dyDescent="0.35">
      <c r="A83" s="195" t="s">
        <v>237</v>
      </c>
      <c r="B83" s="195" t="s">
        <v>238</v>
      </c>
      <c r="C83" s="195" t="s">
        <v>300</v>
      </c>
      <c r="D83" s="195" t="s">
        <v>479</v>
      </c>
    </row>
    <row r="84" spans="1:4" ht="15" customHeight="1" x14ac:dyDescent="0.35">
      <c r="A84" s="195" t="s">
        <v>237</v>
      </c>
      <c r="B84" s="195" t="s">
        <v>238</v>
      </c>
      <c r="C84" s="195" t="s">
        <v>300</v>
      </c>
      <c r="D84" s="195" t="s">
        <v>480</v>
      </c>
    </row>
    <row r="85" spans="1:4" ht="15" customHeight="1" x14ac:dyDescent="0.35">
      <c r="A85" s="195" t="s">
        <v>237</v>
      </c>
      <c r="B85" s="195" t="s">
        <v>238</v>
      </c>
      <c r="C85" s="195" t="s">
        <v>300</v>
      </c>
      <c r="D85" s="195" t="s">
        <v>481</v>
      </c>
    </row>
    <row r="86" spans="1:4" ht="15" customHeight="1" x14ac:dyDescent="0.35">
      <c r="A86" s="195" t="s">
        <v>237</v>
      </c>
      <c r="B86" s="195" t="s">
        <v>238</v>
      </c>
      <c r="C86" s="195" t="s">
        <v>302</v>
      </c>
      <c r="D86" s="195" t="s">
        <v>482</v>
      </c>
    </row>
    <row r="87" spans="1:4" ht="15" customHeight="1" x14ac:dyDescent="0.35">
      <c r="A87" s="195" t="s">
        <v>237</v>
      </c>
      <c r="B87" s="195" t="s">
        <v>238</v>
      </c>
      <c r="C87" s="195" t="s">
        <v>302</v>
      </c>
      <c r="D87" s="195" t="s">
        <v>483</v>
      </c>
    </row>
    <row r="88" spans="1:4" ht="15" customHeight="1" x14ac:dyDescent="0.35">
      <c r="A88" s="195" t="s">
        <v>237</v>
      </c>
      <c r="B88" s="195" t="s">
        <v>238</v>
      </c>
      <c r="C88" s="195" t="s">
        <v>302</v>
      </c>
      <c r="D88" s="195" t="s">
        <v>484</v>
      </c>
    </row>
    <row r="89" spans="1:4" ht="15" customHeight="1" x14ac:dyDescent="0.35">
      <c r="A89" s="195" t="s">
        <v>237</v>
      </c>
      <c r="B89" s="195" t="s">
        <v>238</v>
      </c>
      <c r="C89" s="195" t="s">
        <v>302</v>
      </c>
      <c r="D89" s="195" t="s">
        <v>485</v>
      </c>
    </row>
    <row r="90" spans="1:4" ht="15" customHeight="1" x14ac:dyDescent="0.35">
      <c r="A90" s="195" t="s">
        <v>240</v>
      </c>
      <c r="B90" s="195" t="s">
        <v>241</v>
      </c>
      <c r="C90" s="195" t="s">
        <v>304</v>
      </c>
      <c r="D90" s="195" t="s">
        <v>486</v>
      </c>
    </row>
    <row r="91" spans="1:4" ht="15" customHeight="1" x14ac:dyDescent="0.35">
      <c r="A91" s="195" t="s">
        <v>240</v>
      </c>
      <c r="B91" s="195" t="s">
        <v>241</v>
      </c>
      <c r="C91" s="195" t="s">
        <v>304</v>
      </c>
      <c r="D91" s="195" t="s">
        <v>487</v>
      </c>
    </row>
    <row r="92" spans="1:4" ht="15" customHeight="1" x14ac:dyDescent="0.35">
      <c r="A92" s="195" t="s">
        <v>240</v>
      </c>
      <c r="B92" s="195" t="s">
        <v>241</v>
      </c>
      <c r="C92" s="195" t="s">
        <v>304</v>
      </c>
      <c r="D92" s="195" t="s">
        <v>488</v>
      </c>
    </row>
    <row r="93" spans="1:4" ht="15" customHeight="1" x14ac:dyDescent="0.35">
      <c r="A93" s="195" t="s">
        <v>240</v>
      </c>
      <c r="B93" s="195" t="s">
        <v>241</v>
      </c>
      <c r="C93" s="195" t="s">
        <v>304</v>
      </c>
      <c r="D93" s="195" t="s">
        <v>489</v>
      </c>
    </row>
    <row r="94" spans="1:4" ht="15" customHeight="1" x14ac:dyDescent="0.35">
      <c r="A94" s="195" t="s">
        <v>240</v>
      </c>
      <c r="B94" s="195" t="s">
        <v>241</v>
      </c>
      <c r="C94" s="195" t="s">
        <v>306</v>
      </c>
      <c r="D94" s="195" t="s">
        <v>490</v>
      </c>
    </row>
    <row r="95" spans="1:4" ht="15" customHeight="1" x14ac:dyDescent="0.35">
      <c r="A95" s="195" t="s">
        <v>240</v>
      </c>
      <c r="B95" s="195" t="s">
        <v>241</v>
      </c>
      <c r="C95" s="195" t="s">
        <v>306</v>
      </c>
      <c r="D95" s="195" t="s">
        <v>491</v>
      </c>
    </row>
    <row r="96" spans="1:4" ht="15" customHeight="1" x14ac:dyDescent="0.35">
      <c r="A96" s="195" t="s">
        <v>240</v>
      </c>
      <c r="B96" s="195" t="s">
        <v>241</v>
      </c>
      <c r="C96" s="195" t="s">
        <v>306</v>
      </c>
      <c r="D96" s="195" t="s">
        <v>492</v>
      </c>
    </row>
    <row r="97" spans="1:4" ht="15" customHeight="1" x14ac:dyDescent="0.35">
      <c r="A97" s="195" t="s">
        <v>240</v>
      </c>
      <c r="B97" s="195" t="s">
        <v>241</v>
      </c>
      <c r="C97" s="195" t="s">
        <v>306</v>
      </c>
      <c r="D97" s="195" t="s">
        <v>493</v>
      </c>
    </row>
    <row r="98" spans="1:4" ht="15" customHeight="1" x14ac:dyDescent="0.35">
      <c r="A98" s="195" t="s">
        <v>240</v>
      </c>
      <c r="B98" s="195" t="s">
        <v>241</v>
      </c>
      <c r="C98" s="195" t="s">
        <v>308</v>
      </c>
      <c r="D98" s="195" t="s">
        <v>494</v>
      </c>
    </row>
    <row r="99" spans="1:4" ht="15" customHeight="1" x14ac:dyDescent="0.35">
      <c r="A99" s="195" t="s">
        <v>240</v>
      </c>
      <c r="B99" s="195" t="s">
        <v>241</v>
      </c>
      <c r="C99" s="195" t="s">
        <v>308</v>
      </c>
      <c r="D99" s="195" t="s">
        <v>495</v>
      </c>
    </row>
    <row r="100" spans="1:4" ht="15" customHeight="1" x14ac:dyDescent="0.35">
      <c r="A100" s="195" t="s">
        <v>240</v>
      </c>
      <c r="B100" s="195" t="s">
        <v>241</v>
      </c>
      <c r="C100" s="195" t="s">
        <v>308</v>
      </c>
      <c r="D100" s="195" t="s">
        <v>496</v>
      </c>
    </row>
    <row r="101" spans="1:4" ht="15" customHeight="1" x14ac:dyDescent="0.35">
      <c r="A101" s="195" t="s">
        <v>240</v>
      </c>
      <c r="B101" s="195" t="s">
        <v>241</v>
      </c>
      <c r="C101" s="195" t="s">
        <v>308</v>
      </c>
      <c r="D101" s="195" t="s">
        <v>497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1"/>
  <sheetViews>
    <sheetView workbookViewId="0"/>
  </sheetViews>
  <sheetFormatPr defaultRowHeight="12.5" x14ac:dyDescent="0.25"/>
  <sheetData>
    <row r="1" spans="1:1" ht="15" customHeight="1" x14ac:dyDescent="0.35">
      <c r="A1" s="195" t="s">
        <v>119</v>
      </c>
    </row>
    <row r="2" spans="1:1" ht="15" customHeight="1" x14ac:dyDescent="0.35">
      <c r="A2" s="195" t="s">
        <v>128</v>
      </c>
    </row>
    <row r="3" spans="1:1" ht="15" customHeight="1" x14ac:dyDescent="0.35">
      <c r="A3" s="195" t="s">
        <v>129</v>
      </c>
    </row>
    <row r="4" spans="1:1" ht="15" customHeight="1" x14ac:dyDescent="0.35">
      <c r="A4" s="195" t="s">
        <v>130</v>
      </c>
    </row>
    <row r="5" spans="1:1" ht="15" customHeight="1" x14ac:dyDescent="0.35">
      <c r="A5" s="195" t="s">
        <v>132</v>
      </c>
    </row>
    <row r="6" spans="1:1" ht="15" customHeight="1" x14ac:dyDescent="0.35">
      <c r="A6" s="195" t="s">
        <v>133</v>
      </c>
    </row>
    <row r="7" spans="1:1" ht="15" customHeight="1" x14ac:dyDescent="0.35">
      <c r="A7" s="195" t="s">
        <v>135</v>
      </c>
    </row>
    <row r="8" spans="1:1" ht="15" customHeight="1" x14ac:dyDescent="0.35">
      <c r="A8" s="195" t="s">
        <v>136</v>
      </c>
    </row>
    <row r="9" spans="1:1" ht="15" customHeight="1" x14ac:dyDescent="0.35">
      <c r="A9" s="195" t="s">
        <v>137</v>
      </c>
    </row>
    <row r="10" spans="1:1" ht="15" customHeight="1" x14ac:dyDescent="0.35">
      <c r="A10" s="195" t="s">
        <v>498</v>
      </c>
    </row>
    <row r="11" spans="1:1" ht="15" customHeight="1" x14ac:dyDescent="0.35">
      <c r="A11" s="195" t="s">
        <v>499</v>
      </c>
    </row>
    <row r="12" spans="1:1" ht="15" customHeight="1" x14ac:dyDescent="0.35">
      <c r="A12" s="195" t="s">
        <v>500</v>
      </c>
    </row>
    <row r="13" spans="1:1" ht="15" customHeight="1" x14ac:dyDescent="0.35">
      <c r="A13" s="195" t="s">
        <v>501</v>
      </c>
    </row>
    <row r="14" spans="1:1" ht="15" customHeight="1" x14ac:dyDescent="0.35">
      <c r="A14" s="195" t="s">
        <v>502</v>
      </c>
    </row>
    <row r="15" spans="1:1" ht="15" customHeight="1" x14ac:dyDescent="0.35">
      <c r="A15" s="195" t="s">
        <v>503</v>
      </c>
    </row>
    <row r="16" spans="1:1" ht="15" customHeight="1" x14ac:dyDescent="0.35">
      <c r="A16" s="195" t="s">
        <v>504</v>
      </c>
    </row>
    <row r="17" spans="1:1" ht="15" customHeight="1" x14ac:dyDescent="0.35">
      <c r="A17" s="195" t="s">
        <v>505</v>
      </c>
    </row>
    <row r="18" spans="1:1" ht="15" customHeight="1" x14ac:dyDescent="0.35">
      <c r="A18" s="195" t="s">
        <v>506</v>
      </c>
    </row>
    <row r="19" spans="1:1" ht="15" customHeight="1" x14ac:dyDescent="0.35">
      <c r="A19" s="195" t="s">
        <v>507</v>
      </c>
    </row>
    <row r="20" spans="1:1" ht="15" customHeight="1" x14ac:dyDescent="0.35">
      <c r="A20" s="195" t="s">
        <v>508</v>
      </c>
    </row>
    <row r="21" spans="1:1" ht="15" customHeight="1" x14ac:dyDescent="0.35">
      <c r="A21" s="195" t="s">
        <v>509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6"/>
  <sheetViews>
    <sheetView workbookViewId="0"/>
  </sheetViews>
  <sheetFormatPr defaultRowHeight="12.5" x14ac:dyDescent="0.25"/>
  <sheetData>
    <row r="1" spans="1:3" ht="15" customHeight="1" x14ac:dyDescent="0.35">
      <c r="A1" s="195" t="s">
        <v>60</v>
      </c>
    </row>
    <row r="2" spans="1:3" ht="15" customHeight="1" x14ac:dyDescent="0.35">
      <c r="A2" s="195" t="s">
        <v>199</v>
      </c>
      <c r="C2" s="195" t="s">
        <v>510</v>
      </c>
    </row>
    <row r="3" spans="1:3" ht="15" customHeight="1" x14ac:dyDescent="0.35">
      <c r="A3" s="195" t="s">
        <v>511</v>
      </c>
    </row>
    <row r="4" spans="1:3" ht="15" customHeight="1" x14ac:dyDescent="0.35">
      <c r="A4" s="195" t="s">
        <v>512</v>
      </c>
    </row>
    <row r="5" spans="1:3" ht="15" customHeight="1" x14ac:dyDescent="0.35">
      <c r="A5" s="195" t="s">
        <v>513</v>
      </c>
    </row>
    <row r="6" spans="1:3" ht="15" customHeight="1" x14ac:dyDescent="0.35">
      <c r="A6" s="195" t="s">
        <v>514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27</vt:i4>
      </vt:variant>
    </vt:vector>
  </HeadingPairs>
  <TitlesOfParts>
    <vt:vector size="46" baseType="lpstr">
      <vt:lpstr>Leer</vt:lpstr>
      <vt:lpstr>Indice</vt:lpstr>
      <vt:lpstr>Datos</vt:lpstr>
      <vt:lpstr>A.I</vt:lpstr>
      <vt:lpstr>A.II.a</vt:lpstr>
      <vt:lpstr>A.II.b</vt:lpstr>
      <vt:lpstr>A.II.c</vt:lpstr>
      <vt:lpstr>A.III.PA</vt:lpstr>
      <vt:lpstr>A.IV.POA</vt:lpstr>
      <vt:lpstr>A.V.a</vt:lpstr>
      <vt:lpstr>A.V.b</vt:lpstr>
      <vt:lpstr>Ref_Programas</vt:lpstr>
      <vt:lpstr>Ref_Ind_Resultado</vt:lpstr>
      <vt:lpstr>Ref_Ind_Impacto</vt:lpstr>
      <vt:lpstr>Ref_Lineas_Accion</vt:lpstr>
      <vt:lpstr>Ref_Ej_Resultado</vt:lpstr>
      <vt:lpstr>Ref_Ej_Impacto</vt:lpstr>
      <vt:lpstr>Ref_Productos</vt:lpstr>
      <vt:lpstr>Ref_Categorias</vt:lpstr>
      <vt:lpstr>A.I</vt:lpstr>
      <vt:lpstr>ACS</vt:lpstr>
      <vt:lpstr>Anexo_1</vt:lpstr>
      <vt:lpstr>Anexo_2_a</vt:lpstr>
      <vt:lpstr>Anexo_2_b</vt:lpstr>
      <vt:lpstr>Anexo_II_a</vt:lpstr>
      <vt:lpstr>Anexo_II_b</vt:lpstr>
      <vt:lpstr>Anexo_II_c</vt:lpstr>
      <vt:lpstr>Anexo_III_PA</vt:lpstr>
      <vt:lpstr>Anexo_IV_POA</vt:lpstr>
      <vt:lpstr>Anexo_V_a</vt:lpstr>
      <vt:lpstr>Anexo_V_b</vt:lpstr>
      <vt:lpstr>CATEGORIAS_LIST</vt:lpstr>
      <vt:lpstr>Datos</vt:lpstr>
      <vt:lpstr>EJ_IMPACTO_LA</vt:lpstr>
      <vt:lpstr>EJ_RESULTADO_LA</vt:lpstr>
      <vt:lpstr>IND_IMPACTO</vt:lpstr>
      <vt:lpstr>IND_RESULTADO</vt:lpstr>
      <vt:lpstr>LA_PI1</vt:lpstr>
      <vt:lpstr>LA_PI2</vt:lpstr>
      <vt:lpstr>LA_PI3</vt:lpstr>
      <vt:lpstr>LA_PI4</vt:lpstr>
      <vt:lpstr>LA_PI5</vt:lpstr>
      <vt:lpstr>LA_PI6</vt:lpstr>
      <vt:lpstr>LIBRE</vt:lpstr>
      <vt:lpstr>PRODUCTOS_LIST</vt:lpstr>
      <vt:lpstr>PROGRAMAS_TITULOS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Eugenia Saini</dc:creator>
  <cp:lastModifiedBy>Josh Taylor</cp:lastModifiedBy>
  <dcterms:created xsi:type="dcterms:W3CDTF">2025-11-24T18:20:06Z</dcterms:created>
  <dcterms:modified xsi:type="dcterms:W3CDTF">2026-08-28T14:18:26Z</dcterms:modified>
</cp:coreProperties>
</file>